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25" windowWidth="15285" windowHeight="8805" tabRatio="817" activeTab="20"/>
  </bookViews>
  <sheets>
    <sheet name="0" sheetId="1" r:id="rId1"/>
    <sheet name="目次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</sheets>
  <definedNames>
    <definedName name="_xlnm.Print_Area" localSheetId="19">'18'!$A$1:$N$43</definedName>
  </definedNames>
  <calcPr fullCalcOnLoad="1"/>
</workbook>
</file>

<file path=xl/sharedStrings.xml><?xml version="1.0" encoding="utf-8"?>
<sst xmlns="http://schemas.openxmlformats.org/spreadsheetml/2006/main" count="1904" uniqueCount="830">
  <si>
    <t>倉吉</t>
  </si>
  <si>
    <t>服部</t>
  </si>
  <si>
    <t>５年間の増減率（％）</t>
  </si>
  <si>
    <t>東仲町</t>
  </si>
  <si>
    <t xml:space="preserve">  面積</t>
  </si>
  <si>
    <t>男</t>
  </si>
  <si>
    <t>※単位換算または四捨五入したために、表中の総数とその内容が一致しないもの</t>
  </si>
  <si>
    <t>-</t>
  </si>
  <si>
    <t>明高</t>
  </si>
  <si>
    <t>区分</t>
  </si>
  <si>
    <t>宮川町2丁目</t>
  </si>
  <si>
    <t>　漁業</t>
  </si>
  <si>
    <t>14.0</t>
  </si>
  <si>
    <t>馬場町</t>
  </si>
  <si>
    <t>（産業別就業者）</t>
  </si>
  <si>
    <t xml:space="preserve">  人口集中地区人口</t>
  </si>
  <si>
    <t>広瀬町</t>
  </si>
  <si>
    <t>降水量</t>
  </si>
  <si>
    <t>14.2</t>
  </si>
  <si>
    <t>昭和45年</t>
  </si>
  <si>
    <t>45年</t>
  </si>
  <si>
    <t>人　口</t>
  </si>
  <si>
    <t>倉吉市の農業人口の推移</t>
  </si>
  <si>
    <t>高　城</t>
  </si>
  <si>
    <t>瀬崎町</t>
  </si>
  <si>
    <t>松河原</t>
  </si>
  <si>
    <t>大谷</t>
  </si>
  <si>
    <t>12.5</t>
  </si>
  <si>
    <t>　飲食店・宿泊業＊</t>
  </si>
  <si>
    <t>県内郡計</t>
  </si>
  <si>
    <t>5～9</t>
  </si>
  <si>
    <t>　　　　　・昭和55年～平成12年の数値は、平成17年10月1日現在の市町村の境域に基づいて組み替えたもの</t>
  </si>
  <si>
    <t>単位：戸</t>
  </si>
  <si>
    <t>　市税</t>
  </si>
  <si>
    <t>東部地区</t>
  </si>
  <si>
    <t>昭和40年</t>
  </si>
  <si>
    <t>上井町2丁目</t>
  </si>
  <si>
    <t>単位：人</t>
  </si>
  <si>
    <t>区　分</t>
  </si>
  <si>
    <t>社会増</t>
  </si>
  <si>
    <t>平成11年</t>
  </si>
  <si>
    <t>※本表に掲げた数のうち、これまで発表した数と異なるものがあるのは、その後</t>
  </si>
  <si>
    <t>字名</t>
  </si>
  <si>
    <t>越中町</t>
  </si>
  <si>
    <t>河来見</t>
  </si>
  <si>
    <t>昭和60年</t>
  </si>
  <si>
    <t>　　　　　　　　　 　なる地域。又は人口規模の点で「人口集中地区」の基準に満たず、これに準ずる（人口3,000人～5,000人未満）地区のこと。</t>
  </si>
  <si>
    <t>上小鴨地区</t>
  </si>
  <si>
    <t>　完全失業者人口(c)</t>
  </si>
  <si>
    <t>　　※経営耕地面積が30a以上または農産物販売金額が50万円以上の農家による数値である。</t>
  </si>
  <si>
    <t>三朝町</t>
  </si>
  <si>
    <t>新町3丁目</t>
  </si>
  <si>
    <t>宮川町</t>
  </si>
  <si>
    <t>関金町と合併</t>
  </si>
  <si>
    <t>　　うち茶園</t>
  </si>
  <si>
    <t xml:space="preserve">  年齢別・男女別人口</t>
  </si>
  <si>
    <t>平成18年</t>
  </si>
  <si>
    <t>　公務（他に分類されないもの）</t>
  </si>
  <si>
    <t>　　うち果樹園</t>
  </si>
  <si>
    <t>上北条</t>
  </si>
  <si>
    <t>　近隣市町村勢一覧</t>
  </si>
  <si>
    <t>全   体</t>
  </si>
  <si>
    <t>　施設等の世帯</t>
  </si>
  <si>
    <t>　田</t>
  </si>
  <si>
    <t>日 野 町</t>
  </si>
  <si>
    <t>明倫地区</t>
  </si>
  <si>
    <t>昭和55年</t>
  </si>
  <si>
    <t>国勢調査による倉吉市の年齢別（5歳階級）・男女別人口</t>
  </si>
  <si>
    <t>　第１次産業人口数</t>
  </si>
  <si>
    <t>東経133 °49′北緯35°25′海抜24.8m</t>
  </si>
  <si>
    <t>岩 美 町</t>
  </si>
  <si>
    <t>丸山町</t>
  </si>
  <si>
    <t>西郷地区</t>
  </si>
  <si>
    <t>東岩倉町</t>
  </si>
  <si>
    <t>昭和35年</t>
  </si>
  <si>
    <t>倉吉市</t>
  </si>
  <si>
    <t>うち 女</t>
  </si>
  <si>
    <t>中野</t>
  </si>
  <si>
    <t>製造業</t>
  </si>
  <si>
    <t>85～89</t>
  </si>
  <si>
    <t>　　　※経営耕地面積が30a以上または農産物販売金額が50万円以上の農家による数値である。</t>
  </si>
  <si>
    <t>極西</t>
  </si>
  <si>
    <t>うち県外</t>
  </si>
  <si>
    <t>西郷</t>
  </si>
  <si>
    <t>※</t>
  </si>
  <si>
    <t xml:space="preserve">   もある。</t>
  </si>
  <si>
    <t>55年</t>
  </si>
  <si>
    <t>新陽町</t>
  </si>
  <si>
    <t>　情報通信業＊</t>
  </si>
  <si>
    <t xml:space="preserve">　　　　　　　　　　う人口の地域間移動　○転出入超過率=（転入者数-転出者数）÷総人口　○自然増加率=（出生数－死亡数）÷総人口 </t>
  </si>
  <si>
    <t>　農家一戸当面積</t>
  </si>
  <si>
    <t>市役所の位置（葵町 722番地）</t>
  </si>
  <si>
    <t>　労働力人口(a)=(b)+(c)</t>
  </si>
  <si>
    <t>下余戸</t>
  </si>
  <si>
    <t>　サービス業（他に分類されないもの）</t>
  </si>
  <si>
    <t>北谷</t>
  </si>
  <si>
    <t>推計人口による県外・県内移動者数（倉吉市からの転出者数）</t>
  </si>
  <si>
    <t>明　倫</t>
  </si>
  <si>
    <t>転入</t>
  </si>
  <si>
    <t>うち 男</t>
  </si>
  <si>
    <t>＊</t>
  </si>
  <si>
    <t>人口密度</t>
  </si>
  <si>
    <t>穴　窪</t>
  </si>
  <si>
    <t>　上水道・下水道等の普及状況</t>
  </si>
  <si>
    <t>　運輸・（通信）業＊</t>
  </si>
  <si>
    <t>単位：k㎡</t>
  </si>
  <si>
    <t>起日</t>
  </si>
  <si>
    <t>　2.5-3.0ha</t>
  </si>
  <si>
    <t>福原</t>
  </si>
  <si>
    <t>降　　水　　量（㎜）</t>
  </si>
  <si>
    <t>平成17年国勢調査による地区別・年齢（5歳階級）別人口</t>
  </si>
  <si>
    <t>2月</t>
  </si>
  <si>
    <t>13年</t>
  </si>
  <si>
    <t>清谷町2丁目</t>
  </si>
  <si>
    <t>増減</t>
  </si>
  <si>
    <t>農業センサスによる地区別農家数</t>
  </si>
  <si>
    <t>うち男</t>
  </si>
  <si>
    <t>（３）兼業農家</t>
  </si>
  <si>
    <t>東昭和町</t>
  </si>
  <si>
    <t>長谷</t>
  </si>
  <si>
    <t>平成21年</t>
  </si>
  <si>
    <t>田</t>
  </si>
  <si>
    <t>桜</t>
  </si>
  <si>
    <t>郡家</t>
  </si>
  <si>
    <t>資料：気象庁</t>
  </si>
  <si>
    <t>⑭</t>
  </si>
  <si>
    <t>福庭町2丁目</t>
  </si>
  <si>
    <t>平成16年</t>
  </si>
  <si>
    <t>　　用語の説明：○人口集中地区（ Densery Inhabited Districts)は市区町村の境界内で人口密度（4000人/k㎡以上）調査区が隣接して、その人口が5000人以上と　　</t>
  </si>
  <si>
    <t>岩倉･菅原</t>
  </si>
  <si>
    <t>東鴨</t>
  </si>
  <si>
    <t>金融・保険業</t>
  </si>
  <si>
    <t>昭和56年</t>
  </si>
  <si>
    <t>　　用語の説明：○就業人口=1年間に仕事としては主として農業に従事した者</t>
  </si>
  <si>
    <t>⑤</t>
  </si>
  <si>
    <t>米富</t>
  </si>
  <si>
    <t>⑫</t>
  </si>
  <si>
    <t>その他</t>
  </si>
  <si>
    <t>平成７年</t>
  </si>
  <si>
    <t>3年</t>
  </si>
  <si>
    <t>幸町</t>
  </si>
  <si>
    <t>余戸谷町</t>
  </si>
  <si>
    <t>複合サービス業＊</t>
  </si>
  <si>
    <t>1</t>
  </si>
  <si>
    <t>世帯数</t>
  </si>
  <si>
    <t>平成18年</t>
  </si>
  <si>
    <t>月間総</t>
  </si>
  <si>
    <t>60年</t>
  </si>
  <si>
    <t>17年</t>
  </si>
  <si>
    <t>NNW</t>
  </si>
  <si>
    <t>北谷地区</t>
  </si>
  <si>
    <t>　　　　　　　　　　　　　　　　　　</t>
  </si>
  <si>
    <t>10～14</t>
  </si>
  <si>
    <t>単位：人</t>
  </si>
  <si>
    <t>研屋町</t>
  </si>
  <si>
    <t>　　資料：「鳥取県の人口」鳥取県、市民課</t>
  </si>
  <si>
    <t>死亡率</t>
  </si>
  <si>
    <t>産業大分類別従業者数</t>
  </si>
  <si>
    <t>社地区</t>
  </si>
  <si>
    <t>平成16年</t>
  </si>
  <si>
    <t>旭田町</t>
  </si>
  <si>
    <t>55～59</t>
  </si>
  <si>
    <t>不動産業</t>
  </si>
  <si>
    <t>原　　野</t>
  </si>
  <si>
    <t>出生率</t>
  </si>
  <si>
    <t>10～14</t>
  </si>
  <si>
    <t>明倫</t>
  </si>
  <si>
    <t>大鳥居</t>
  </si>
  <si>
    <t>年間総</t>
  </si>
  <si>
    <t>15～19</t>
  </si>
  <si>
    <t>国勢調査による倉吉市の人口集中地区人口（DID人口）</t>
  </si>
  <si>
    <t>般若</t>
  </si>
  <si>
    <t>65～69</t>
  </si>
  <si>
    <t xml:space="preserve">  地区別人口</t>
  </si>
  <si>
    <t>　農業</t>
  </si>
  <si>
    <t>・</t>
  </si>
  <si>
    <t>（北条町）</t>
  </si>
  <si>
    <t>　専業農家</t>
  </si>
  <si>
    <t>単位：所</t>
  </si>
  <si>
    <t>18年</t>
  </si>
  <si>
    <t>昭和50年</t>
  </si>
  <si>
    <t>高城</t>
  </si>
  <si>
    <t>黒見</t>
  </si>
  <si>
    <t>平成３年</t>
  </si>
  <si>
    <t>10月</t>
  </si>
  <si>
    <t>東町</t>
  </si>
  <si>
    <t>10.6</t>
  </si>
  <si>
    <t>平成17年</t>
  </si>
  <si>
    <t>中部地区</t>
  </si>
  <si>
    <t>12月</t>
  </si>
  <si>
    <t>40～44</t>
  </si>
  <si>
    <t>北 栄 町</t>
  </si>
  <si>
    <t>　複合サービス業＊</t>
  </si>
  <si>
    <t>平成20年</t>
  </si>
  <si>
    <t>上灘町</t>
  </si>
  <si>
    <t>小鴨地区</t>
  </si>
  <si>
    <t>　完全失業率 (%)  (c)/(e)</t>
  </si>
  <si>
    <t>平成2年</t>
  </si>
  <si>
    <t>（労働力状態別人口）</t>
  </si>
  <si>
    <t>21年</t>
  </si>
  <si>
    <t>13.6</t>
  </si>
  <si>
    <t>15～19</t>
  </si>
  <si>
    <t>全　　年</t>
  </si>
  <si>
    <t>S55
｜
S60</t>
  </si>
  <si>
    <t>平成19年</t>
  </si>
  <si>
    <t>北　谷</t>
  </si>
  <si>
    <t>7</t>
  </si>
  <si>
    <t>不詳</t>
  </si>
  <si>
    <t>尾田</t>
  </si>
  <si>
    <t>増加率</t>
  </si>
  <si>
    <t xml:space="preserve">  農家数と経営耕地面積の推移</t>
  </si>
  <si>
    <t>5月</t>
  </si>
  <si>
    <t>隣接町村</t>
  </si>
  <si>
    <t>　　うち桑畑</t>
  </si>
  <si>
    <t>平成７年</t>
  </si>
  <si>
    <t>NE</t>
  </si>
  <si>
    <t>女</t>
  </si>
  <si>
    <t>8月</t>
  </si>
  <si>
    <t>灘手村と合併</t>
  </si>
  <si>
    <t>荒神町</t>
  </si>
  <si>
    <t>国分寺</t>
  </si>
  <si>
    <t>(年齢別割合)</t>
  </si>
  <si>
    <t>福吉町</t>
  </si>
  <si>
    <t>成徳地区</t>
  </si>
  <si>
    <t>（２）専業農家</t>
  </si>
  <si>
    <t>教育、学習支援業＊</t>
  </si>
  <si>
    <t>40～44</t>
  </si>
  <si>
    <t xml:space="preserve">  人口・世帯数の推移</t>
  </si>
  <si>
    <t>3月</t>
  </si>
  <si>
    <t>－</t>
  </si>
  <si>
    <t>70～74</t>
  </si>
  <si>
    <t>　　　　　・人口密度の算出に用いた面積は、国土交通省国土地理院「平成17年全国都道府県市区町村別面積調」による</t>
  </si>
  <si>
    <t>（１）農家総数</t>
  </si>
  <si>
    <t>東経 133°34′</t>
  </si>
  <si>
    <t>月別気象概況（平成21年）</t>
  </si>
  <si>
    <t>農業センサスによる地区別農家人口（総数）</t>
  </si>
  <si>
    <t>⑩</t>
  </si>
  <si>
    <t>19</t>
  </si>
  <si>
    <t>45～49</t>
  </si>
  <si>
    <t>　　資料：「事業所統計調査」 「事業所・企業統計調査」総務省　　</t>
  </si>
  <si>
    <t>関金町山口</t>
  </si>
  <si>
    <t>明治町</t>
  </si>
  <si>
    <t>13</t>
  </si>
  <si>
    <t xml:space="preserve">  推計人口による移動者数</t>
  </si>
  <si>
    <t>H7
｜
H12</t>
  </si>
  <si>
    <t>南昭和町</t>
  </si>
  <si>
    <t>9月</t>
  </si>
  <si>
    <t>風速（m/s）</t>
  </si>
  <si>
    <t>75～79</t>
  </si>
  <si>
    <t>上古川</t>
  </si>
  <si>
    <t>⑧</t>
  </si>
  <si>
    <t>国府</t>
  </si>
  <si>
    <t>海田南町</t>
  </si>
  <si>
    <t>25・26</t>
  </si>
  <si>
    <t>11.7</t>
  </si>
  <si>
    <t>小鴨</t>
  </si>
  <si>
    <t>　兼業農家</t>
  </si>
  <si>
    <t>堺町1丁目</t>
  </si>
  <si>
    <t>SSE</t>
  </si>
  <si>
    <t>北緯　35°29′</t>
  </si>
  <si>
    <t>　　資料：「住民基本台帳」市民課</t>
  </si>
  <si>
    <t>*平成12年以降の75歳以上は年齢不詳を除く。</t>
  </si>
  <si>
    <t>55～59</t>
  </si>
  <si>
    <t>野添・小泉</t>
  </si>
  <si>
    <t>15年</t>
  </si>
  <si>
    <t>　樹園地</t>
  </si>
  <si>
    <t>宅地</t>
  </si>
  <si>
    <t>　2.0-2.5ha</t>
  </si>
  <si>
    <t>人口総数</t>
  </si>
  <si>
    <t>上余戸</t>
  </si>
  <si>
    <t>単位：戸・％・ha</t>
  </si>
  <si>
    <t>（１）総数</t>
  </si>
  <si>
    <t>昭和53年</t>
  </si>
  <si>
    <t>蔵内</t>
  </si>
  <si>
    <t>　総農家戸数</t>
  </si>
  <si>
    <t>15歳未満</t>
  </si>
  <si>
    <t>位置・市域</t>
  </si>
  <si>
    <t>区分</t>
  </si>
  <si>
    <t>下田中町</t>
  </si>
  <si>
    <t>(実数)</t>
  </si>
  <si>
    <t>今西</t>
  </si>
  <si>
    <t>20・21</t>
  </si>
  <si>
    <t xml:space="preserve">昭和45年 </t>
  </si>
  <si>
    <t>上井地区</t>
  </si>
  <si>
    <t>　65歳以上</t>
  </si>
  <si>
    <t>90～94</t>
  </si>
  <si>
    <t>高城地区</t>
  </si>
  <si>
    <t>昭和町1丁目</t>
  </si>
  <si>
    <t>１世帯
当たり
の人員
(人)</t>
  </si>
  <si>
    <t>自　然　動　態</t>
  </si>
  <si>
    <t>高城地区</t>
  </si>
  <si>
    <t>最南</t>
  </si>
  <si>
    <t>社</t>
  </si>
  <si>
    <t>大塚</t>
  </si>
  <si>
    <t>湊町</t>
  </si>
  <si>
    <t>出生</t>
  </si>
  <si>
    <t>山根</t>
  </si>
  <si>
    <t>⑮</t>
  </si>
  <si>
    <t>産業大分類別事業所数</t>
  </si>
  <si>
    <t>16</t>
  </si>
  <si>
    <t>小鴨</t>
  </si>
  <si>
    <t>　1.5-2.0ha</t>
  </si>
  <si>
    <t>日最大</t>
  </si>
  <si>
    <t>東巌城町</t>
  </si>
  <si>
    <t>自　　然　　動　　態</t>
  </si>
  <si>
    <t>世帯総数</t>
  </si>
  <si>
    <t>人口</t>
  </si>
  <si>
    <t>各月
1日現在
推計人口</t>
  </si>
  <si>
    <t>　　観測地点：倉吉市大塚字隈ヶ坪　（北緯35°28.4´･東経133°50.3´･海抜8m）　</t>
  </si>
  <si>
    <t>国勢調査による倉吉市の人口・世帯数推移</t>
  </si>
  <si>
    <t xml:space="preserve">  地区別経営耕地種別面積</t>
  </si>
  <si>
    <t>北栄町</t>
  </si>
  <si>
    <t>米 子 市</t>
  </si>
  <si>
    <t>三 朝 町</t>
  </si>
  <si>
    <t>最低</t>
  </si>
  <si>
    <t>県  計</t>
  </si>
  <si>
    <t>第２次産業</t>
  </si>
  <si>
    <t>20～24</t>
  </si>
  <si>
    <t>社地区</t>
  </si>
  <si>
    <t>18</t>
  </si>
  <si>
    <t>月最深</t>
  </si>
  <si>
    <t>　就業者人口(b)</t>
  </si>
  <si>
    <t>80～84</t>
  </si>
  <si>
    <t>　15歳以上人口(e) （注1）</t>
  </si>
  <si>
    <t>伯 耆 町</t>
  </si>
  <si>
    <t>総　数</t>
  </si>
  <si>
    <t>5月</t>
  </si>
  <si>
    <t>＜倉吉市のおいたち＞</t>
  </si>
  <si>
    <t>北野</t>
  </si>
  <si>
    <t xml:space="preserve">  経済活動人口（産業別人口）の推移</t>
  </si>
  <si>
    <t>栗　尾</t>
  </si>
  <si>
    <t>平成13年</t>
  </si>
  <si>
    <t>成徳</t>
  </si>
  <si>
    <t>昭和50年</t>
  </si>
  <si>
    <t>新田</t>
  </si>
  <si>
    <t>単位：人・世帯</t>
  </si>
  <si>
    <t>②</t>
  </si>
  <si>
    <t>人口
総数
(人)</t>
  </si>
  <si>
    <t>35～39</t>
  </si>
  <si>
    <t>　金融・保険業</t>
  </si>
  <si>
    <t>　　資料：「農業センサス」「農林業センサス」農林水産省</t>
  </si>
  <si>
    <t>公務</t>
  </si>
  <si>
    <t>14.9</t>
  </si>
  <si>
    <t>　0.1-0.3ha</t>
  </si>
  <si>
    <t>八 頭 町</t>
  </si>
  <si>
    <t>大原・広栄町</t>
  </si>
  <si>
    <t>⑱</t>
  </si>
  <si>
    <t>　　資料：「鳥取県の人口」鳥取県</t>
  </si>
  <si>
    <t>古川沢</t>
  </si>
  <si>
    <t>　林業</t>
  </si>
  <si>
    <t>　年表</t>
  </si>
  <si>
    <t>40年</t>
  </si>
  <si>
    <t>県内郡計</t>
  </si>
  <si>
    <t>鍛冶町2丁目</t>
  </si>
  <si>
    <t>一般
世帯数
（世帯）</t>
  </si>
  <si>
    <t>100歳以上</t>
  </si>
  <si>
    <t>⑲</t>
  </si>
  <si>
    <t>福山</t>
  </si>
  <si>
    <t>東伯郡</t>
  </si>
  <si>
    <t>昭和55年</t>
  </si>
  <si>
    <t>　　資料：「国勢調査」総務省　</t>
  </si>
  <si>
    <t>H12</t>
  </si>
  <si>
    <t>（倉吉市）</t>
  </si>
  <si>
    <t>昭和55年</t>
  </si>
  <si>
    <t>下米積</t>
  </si>
  <si>
    <t>2月</t>
  </si>
  <si>
    <t>日照時間（h）</t>
  </si>
  <si>
    <t>新町2丁目</t>
  </si>
  <si>
    <t>上米積</t>
  </si>
  <si>
    <t>社</t>
  </si>
  <si>
    <t>河原町</t>
  </si>
  <si>
    <t>生田</t>
  </si>
  <si>
    <t>　鉱業</t>
  </si>
  <si>
    <t>⑥</t>
  </si>
  <si>
    <t>倉吉市の人口動態（月別：平成21年）</t>
  </si>
  <si>
    <t>円谷町</t>
  </si>
  <si>
    <t>　卸・小売業、（飲食店）＊</t>
  </si>
  <si>
    <t>小田</t>
  </si>
  <si>
    <t>総数</t>
  </si>
  <si>
    <t>　製造業</t>
  </si>
  <si>
    <t>7月</t>
  </si>
  <si>
    <t>中江</t>
  </si>
  <si>
    <t>地目別面積（平成21年1月1日現在）</t>
  </si>
  <si>
    <t xml:space="preserve">   修正または改訂したためである。</t>
  </si>
  <si>
    <t>13.2</t>
  </si>
  <si>
    <t>14年</t>
  </si>
  <si>
    <t>昭和町2丁目</t>
  </si>
  <si>
    <t>福本</t>
  </si>
  <si>
    <t>平成17年国勢調査による倉吉市の町別人口・世帯数（１）</t>
  </si>
  <si>
    <t>大平町</t>
  </si>
  <si>
    <t>平成14年</t>
  </si>
  <si>
    <t>仲ノ町</t>
  </si>
  <si>
    <t>昭和30年</t>
  </si>
  <si>
    <t>上井</t>
  </si>
  <si>
    <t>長坂町</t>
  </si>
  <si>
    <t>　住宅の種類・戸数</t>
  </si>
  <si>
    <t>婚姻</t>
  </si>
  <si>
    <t>（赤崎町）</t>
  </si>
  <si>
    <t>3</t>
  </si>
  <si>
    <t>死亡</t>
  </si>
  <si>
    <t>0～4</t>
  </si>
  <si>
    <t>第３次産業</t>
  </si>
  <si>
    <t>平均</t>
  </si>
  <si>
    <t xml:space="preserve">  林野・森林面積</t>
  </si>
  <si>
    <t>北緯　35°18′</t>
  </si>
  <si>
    <t>人　　口　（人）</t>
  </si>
  <si>
    <t>平成17年国勢調査による地区別人口</t>
  </si>
  <si>
    <t>（２）男</t>
  </si>
  <si>
    <t>葵町</t>
  </si>
  <si>
    <t>　総経営耕地総面積</t>
  </si>
  <si>
    <t>構成比％</t>
  </si>
  <si>
    <t>南 部 町</t>
  </si>
  <si>
    <t>　　注意：＊は極値が2つ以上あることを示し、最後に出現した日。   ］は資料不足値。</t>
  </si>
  <si>
    <t>運輸・通信業</t>
  </si>
  <si>
    <t>堀</t>
  </si>
  <si>
    <t>50～54</t>
  </si>
  <si>
    <t>産　業</t>
  </si>
  <si>
    <t>横田</t>
  </si>
  <si>
    <t>卸売・小売業、（飲食店）＊</t>
  </si>
  <si>
    <t>3月</t>
  </si>
  <si>
    <t>北面</t>
  </si>
  <si>
    <t>転出</t>
  </si>
  <si>
    <t>琴浦町</t>
  </si>
  <si>
    <t>大河内</t>
  </si>
  <si>
    <t>県内市計</t>
  </si>
  <si>
    <t xml:space="preserve">  農業所得</t>
  </si>
  <si>
    <t>関金</t>
  </si>
  <si>
    <t>上灘</t>
  </si>
  <si>
    <t>*</t>
  </si>
  <si>
    <t>極東</t>
  </si>
  <si>
    <t>人口総数</t>
  </si>
  <si>
    <t>平成7年</t>
  </si>
  <si>
    <t>倉吉市の人口動態（各年1月～12月）</t>
  </si>
  <si>
    <t>巌城</t>
  </si>
  <si>
    <t>県外</t>
  </si>
  <si>
    <t>天神町</t>
  </si>
  <si>
    <t>寺谷</t>
  </si>
  <si>
    <t>鴨川町</t>
  </si>
  <si>
    <t>(ｳﾁ 1 地区)</t>
  </si>
  <si>
    <t>9月</t>
  </si>
  <si>
    <t>上小鴨</t>
  </si>
  <si>
    <t>N</t>
  </si>
  <si>
    <t>　非労働力人口(d)</t>
  </si>
  <si>
    <t>平成２年</t>
  </si>
  <si>
    <t>総数</t>
  </si>
  <si>
    <t>昭和40年</t>
  </si>
  <si>
    <t>　　資料：「国勢調査」総務省、鳥取県統計課</t>
  </si>
  <si>
    <t>11月</t>
  </si>
  <si>
    <t>17.2</t>
  </si>
  <si>
    <t>7月</t>
  </si>
  <si>
    <t>県　　　外</t>
  </si>
  <si>
    <t>　分類不能の産業</t>
  </si>
  <si>
    <t>上井町1丁目</t>
  </si>
  <si>
    <t>合　　計</t>
  </si>
  <si>
    <t>　　注意：数値は各調査時の境界による。（注）総数には、年齢不詳を含む。　　　</t>
  </si>
  <si>
    <t>福富</t>
  </si>
  <si>
    <t>（東郷町）</t>
  </si>
  <si>
    <t>谷</t>
  </si>
  <si>
    <t>上北条</t>
  </si>
  <si>
    <t>15</t>
  </si>
  <si>
    <t>鋤</t>
  </si>
  <si>
    <t>上　灘</t>
  </si>
  <si>
    <t>積　雪</t>
  </si>
  <si>
    <t>4</t>
  </si>
  <si>
    <t>長坂新町</t>
  </si>
  <si>
    <t>鴨河内</t>
  </si>
  <si>
    <t>6</t>
  </si>
  <si>
    <t xml:space="preserve">  農業粗生産額</t>
  </si>
  <si>
    <t>和田東町</t>
  </si>
  <si>
    <t>昭和60年</t>
  </si>
  <si>
    <t>　例外規定</t>
  </si>
  <si>
    <t>　　資料：「国勢調査」総務省　　</t>
  </si>
  <si>
    <t>住吉町</t>
  </si>
  <si>
    <t>　　資料：「国勢調査」総務省　　＊は平成17年より分類されたもの。（注1）平成17年より労働力状態「不詳」を除く。</t>
  </si>
  <si>
    <t>市制施行（倉吉町、上井町、西郷村、上北条村、</t>
  </si>
  <si>
    <t>　総数</t>
  </si>
  <si>
    <t>琴浦町・江府町</t>
  </si>
  <si>
    <t>畑</t>
  </si>
  <si>
    <t>若 桜 町</t>
  </si>
  <si>
    <t>自然増</t>
  </si>
  <si>
    <t>(ｳﾁ 2 地区)</t>
  </si>
  <si>
    <t>伊木</t>
  </si>
  <si>
    <t>関金宿</t>
  </si>
  <si>
    <t>12月</t>
  </si>
  <si>
    <t xml:space="preserve">  産業別事業所数・従業者数</t>
  </si>
  <si>
    <t>死　亡</t>
  </si>
  <si>
    <t>北栄町</t>
  </si>
  <si>
    <t>-2.5</t>
  </si>
  <si>
    <t>転　　入</t>
  </si>
  <si>
    <t>8年</t>
  </si>
  <si>
    <t>立見</t>
  </si>
  <si>
    <t>H12
｜
H17</t>
  </si>
  <si>
    <t>（関金町）</t>
  </si>
  <si>
    <t xml:space="preserve">  製造業（工業）の事業所数等の推移</t>
  </si>
  <si>
    <t>　市の財政</t>
  </si>
  <si>
    <t>岡</t>
  </si>
  <si>
    <t>（倉吉市）</t>
  </si>
  <si>
    <t>雑種地</t>
  </si>
  <si>
    <t>清谷</t>
  </si>
  <si>
    <t>見日町</t>
  </si>
  <si>
    <t>　第２次産業人口比率</t>
  </si>
  <si>
    <t>泰久寺</t>
  </si>
  <si>
    <t>鳥取市</t>
  </si>
  <si>
    <t>西福守町</t>
  </si>
  <si>
    <t>日吉津村</t>
  </si>
  <si>
    <t>全　　月</t>
  </si>
  <si>
    <t>広瀬</t>
  </si>
  <si>
    <t>　　用語の説明：○推計人口=国勢調査人口を基に人口動態の増減による推計した人口　○人口動態=自然動態及社会動態　○自然動態=出生及び死亡　○社会動態=住居の変更を伴</t>
  </si>
  <si>
    <t>　15歳未満</t>
  </si>
  <si>
    <t>　ごみの量・資源ごみの量</t>
  </si>
  <si>
    <t>③</t>
  </si>
  <si>
    <t>地  区</t>
  </si>
  <si>
    <t>　　資料：「国勢調査」総務省</t>
  </si>
  <si>
    <t>SSW</t>
  </si>
  <si>
    <t>60～64</t>
  </si>
  <si>
    <t>電気・ｶﾞｽ・熱供給・水道業</t>
  </si>
  <si>
    <t>昭和50年(注)</t>
  </si>
  <si>
    <t>富海</t>
  </si>
  <si>
    <t>25～29</t>
  </si>
  <si>
    <t>（大栄町）</t>
  </si>
  <si>
    <t>15～64歳</t>
  </si>
  <si>
    <t>　　＊各年の数値は調査時の境界によるもので組換えは行っていない。（注）世帯総数には世帯の種類の不詳は除く。年齢不詳は除く。</t>
  </si>
  <si>
    <t>経済・行政</t>
  </si>
  <si>
    <t>　行政担当者</t>
  </si>
  <si>
    <t>S60
｜
H2</t>
  </si>
  <si>
    <r>
      <rPr>
        <sz val="9"/>
        <rFont val="ＭＳ Ｐ明朝"/>
        <family val="0"/>
      </rPr>
      <t>　　資料「鳥取県人口移動調査結果」鳥取県</t>
    </r>
    <r>
      <rPr>
        <sz val="11"/>
        <rFont val="ＭＳ Ｐ明朝"/>
        <family val="0"/>
      </rPr>
      <t>　　</t>
    </r>
  </si>
  <si>
    <t>福庭町1丁目</t>
  </si>
  <si>
    <t>転　　出</t>
  </si>
  <si>
    <t>琴 浦 町</t>
  </si>
  <si>
    <t>　　用語の説明：○一般世帯=施設等を除く世帯　      　　　</t>
  </si>
  <si>
    <t>8.0</t>
  </si>
  <si>
    <t>下福田</t>
  </si>
  <si>
    <t xml:space="preserve"> 　  X　統計法第14条の秘密保護によるもの</t>
  </si>
  <si>
    <t>　年金・国保</t>
  </si>
  <si>
    <t>忰谷</t>
  </si>
  <si>
    <t>5～9</t>
  </si>
  <si>
    <t>対前回増加数</t>
  </si>
  <si>
    <t>海田西町2丁目</t>
  </si>
  <si>
    <t>経度・緯度</t>
  </si>
  <si>
    <t>10年</t>
  </si>
  <si>
    <t>平成８年</t>
  </si>
  <si>
    <t>県　　　内</t>
  </si>
  <si>
    <t>大正町</t>
  </si>
  <si>
    <t>八屋</t>
  </si>
  <si>
    <t>転出入</t>
  </si>
  <si>
    <t>50～54</t>
  </si>
  <si>
    <t>平成12年</t>
  </si>
  <si>
    <t>19年</t>
  </si>
  <si>
    <t>智 頭 町</t>
  </si>
  <si>
    <t>上灘地区</t>
  </si>
  <si>
    <t>秋喜西町</t>
  </si>
  <si>
    <t xml:space="preserve"> </t>
  </si>
  <si>
    <t>※統計表中の符号の用法は次のとおりである。</t>
  </si>
  <si>
    <t>鉱業</t>
  </si>
  <si>
    <t>H2
｜
H7</t>
  </si>
  <si>
    <t>倉吉市の農家数と経営耕地面積の推移</t>
  </si>
  <si>
    <t>明治町2丁目</t>
  </si>
  <si>
    <t>45～49</t>
  </si>
  <si>
    <t>鍛冶町1丁目</t>
  </si>
  <si>
    <t>　15～64歳</t>
  </si>
  <si>
    <t>社村、高城村、北谷村、上小鴨村、灘手村の一部）</t>
  </si>
  <si>
    <t>　総経営耕地面積</t>
  </si>
  <si>
    <t>不入岡</t>
  </si>
  <si>
    <t>＊は平成16年より分類されたもの。</t>
  </si>
  <si>
    <t>西仲町</t>
  </si>
  <si>
    <t>米子市</t>
  </si>
  <si>
    <t>人口
密度
（人/㎢）</t>
  </si>
  <si>
    <t>　0.5-1.0ha</t>
  </si>
  <si>
    <t>福積</t>
  </si>
  <si>
    <t>住民基本台帳による地区別人口推移（各年1月1日現在）</t>
  </si>
  <si>
    <t>単位：世帯</t>
  </si>
  <si>
    <t>平成12年</t>
  </si>
  <si>
    <t>志津</t>
  </si>
  <si>
    <t xml:space="preserve">  人口動態</t>
  </si>
  <si>
    <t>　第１次産業人口比率</t>
  </si>
  <si>
    <t>　  …　不詳資料なし</t>
  </si>
  <si>
    <t xml:space="preserve">  地区別農家数</t>
  </si>
  <si>
    <t>推計人口</t>
  </si>
  <si>
    <t>　建設業</t>
  </si>
  <si>
    <t>　　＊は15歳～59歳、60歳以上人口　</t>
  </si>
  <si>
    <t>65歳以上</t>
  </si>
  <si>
    <t>　0.3-0.5ha</t>
  </si>
  <si>
    <t>　　　※経営耕地面積が30a以上または農産物販売金額が50万円以上の農家の就業人口である。</t>
  </si>
  <si>
    <t>第１次産業</t>
  </si>
  <si>
    <t>年別気象概況</t>
  </si>
  <si>
    <t xml:space="preserve">　  －　該当数字なし </t>
  </si>
  <si>
    <t>42～44</t>
  </si>
  <si>
    <t>　学校</t>
  </si>
  <si>
    <t>堺町2丁目</t>
  </si>
  <si>
    <t>住民基本台帳による地区別世帯数推移（各年1月1日現在）</t>
  </si>
  <si>
    <t>中河原</t>
  </si>
  <si>
    <t>11年</t>
  </si>
  <si>
    <t>　　うちその他</t>
  </si>
  <si>
    <t>関　金</t>
  </si>
  <si>
    <t>椋波</t>
  </si>
  <si>
    <t>１　農家人口</t>
  </si>
  <si>
    <t>　</t>
  </si>
  <si>
    <t>　電気・ガス･ 熱供給・水道業</t>
  </si>
  <si>
    <t>みどり町</t>
  </si>
  <si>
    <t>平成15年</t>
  </si>
  <si>
    <t>14.8</t>
  </si>
  <si>
    <t>9～11</t>
  </si>
  <si>
    <t>4年</t>
  </si>
  <si>
    <t>　　注意：*は国勢調査人口である。</t>
  </si>
  <si>
    <t>区分</t>
  </si>
  <si>
    <t>6年</t>
  </si>
  <si>
    <t>池・沼</t>
  </si>
  <si>
    <t>昭和61年</t>
  </si>
  <si>
    <t>(構成比)</t>
  </si>
  <si>
    <t>海田東町</t>
  </si>
  <si>
    <t>上小鴨</t>
  </si>
  <si>
    <t>総　数</t>
  </si>
  <si>
    <t>社　　会　　動　　態</t>
  </si>
  <si>
    <t>出　生</t>
  </si>
  <si>
    <t>下大江</t>
  </si>
  <si>
    <t>50年</t>
  </si>
  <si>
    <t>△930</t>
  </si>
  <si>
    <t xml:space="preserve">  市町村別主要農畜産物収穫量</t>
  </si>
  <si>
    <t>最高</t>
  </si>
  <si>
    <t>河北町</t>
  </si>
  <si>
    <t>昭和55年(注）</t>
  </si>
  <si>
    <t>平成17年</t>
  </si>
  <si>
    <t>2/4*</t>
  </si>
  <si>
    <t>平成17年国勢調査による倉吉市の町別人口・世帯数（２）</t>
  </si>
  <si>
    <t>合　　　計</t>
  </si>
  <si>
    <t>　第３次産業人口比率</t>
  </si>
  <si>
    <t>森</t>
  </si>
  <si>
    <t>虹ヶ丘町</t>
  </si>
  <si>
    <t>山　　林</t>
  </si>
  <si>
    <t>（３）女</t>
  </si>
  <si>
    <t xml:space="preserve">  近隣市町村の世帯数・人口</t>
  </si>
  <si>
    <t>栗尾</t>
  </si>
  <si>
    <t>上神</t>
  </si>
  <si>
    <t>最北</t>
  </si>
  <si>
    <t>　　資料「鳥取県人口移動調査結果」鳥取県</t>
  </si>
  <si>
    <t>耳</t>
  </si>
  <si>
    <t>最深積雪（cm）</t>
  </si>
  <si>
    <t>22年</t>
  </si>
  <si>
    <t>離婚</t>
  </si>
  <si>
    <t>福守町</t>
  </si>
  <si>
    <t>　　うち第２種</t>
  </si>
  <si>
    <t>経営耕地規模別農家数</t>
  </si>
  <si>
    <t>灘　手</t>
  </si>
  <si>
    <t>沢谷</t>
  </si>
  <si>
    <t>60～64</t>
  </si>
  <si>
    <t>外国人</t>
  </si>
  <si>
    <t>農家人口総数</t>
  </si>
  <si>
    <t>和田</t>
  </si>
  <si>
    <t>日 南 町</t>
  </si>
  <si>
    <t>医療、福祉＊</t>
  </si>
  <si>
    <t>大立</t>
  </si>
  <si>
    <t>6月</t>
  </si>
  <si>
    <t>東鴨新町</t>
  </si>
  <si>
    <t>ＮＷ</t>
  </si>
  <si>
    <t>気　　　　温(℃)</t>
  </si>
  <si>
    <t>穴窪</t>
  </si>
  <si>
    <t xml:space="preserve">昭和30年 </t>
  </si>
  <si>
    <t>6月</t>
  </si>
  <si>
    <t>12年</t>
  </si>
  <si>
    <t xml:space="preserve">昭和35年 </t>
  </si>
  <si>
    <t>DID 人口総数</t>
  </si>
  <si>
    <t>4月</t>
  </si>
  <si>
    <t>30～34</t>
  </si>
  <si>
    <t>上大立</t>
  </si>
  <si>
    <t>　第３次産業人口数</t>
  </si>
  <si>
    <t>　福祉施設</t>
  </si>
  <si>
    <t>（泊 　村）</t>
  </si>
  <si>
    <t>上　井</t>
  </si>
  <si>
    <t>平成5年</t>
  </si>
  <si>
    <t>下古川</t>
  </si>
  <si>
    <t>魚町</t>
  </si>
  <si>
    <t>65～69</t>
  </si>
  <si>
    <t>境 港 市</t>
  </si>
  <si>
    <t xml:space="preserve">昭和40年 </t>
  </si>
  <si>
    <t>⑨</t>
  </si>
  <si>
    <t>-1.6］</t>
  </si>
  <si>
    <t xml:space="preserve">  商業（卸・小売業）の商店数等の推移</t>
  </si>
  <si>
    <t>米田町2丁目</t>
  </si>
  <si>
    <t>総　数</t>
  </si>
  <si>
    <t>　　　注）・東部地区…鳥取市、岩美町、若桜町、智頭町、八頭町　　中部地区…倉吉市、三朝町、湯梨浜町、琴浦町、北栄町　　西部地区…米子市、境港市、日吉津村、大山町、南部町、伯耆町、日南町、日野町、江府町</t>
  </si>
  <si>
    <t>　　注意：昭和60年以前のDID及び平成2年以降の1地区は、上灘、成徳､明倫校区を中心とする地区。平成2年以降の2地区は、上井、西郷校区を中心とする地域。</t>
  </si>
  <si>
    <t>推計人口による県外・県内移動者数（倉吉市への転入者数）</t>
  </si>
  <si>
    <t>12</t>
  </si>
  <si>
    <t>岡山県真庭市</t>
  </si>
  <si>
    <t>⑦</t>
  </si>
  <si>
    <t>※</t>
  </si>
  <si>
    <t>45～56</t>
  </si>
  <si>
    <t>　3.0ha 以上</t>
  </si>
  <si>
    <t>16年</t>
  </si>
  <si>
    <t>西町</t>
  </si>
  <si>
    <t>自　然</t>
  </si>
  <si>
    <t>5年</t>
  </si>
  <si>
    <t>単位：人・k㎡・人/k㎡</t>
  </si>
  <si>
    <t>上北条地区</t>
  </si>
  <si>
    <t>大 山 町</t>
  </si>
  <si>
    <t>単位：人・‰・件</t>
  </si>
  <si>
    <t>成　徳</t>
  </si>
  <si>
    <t>灘手地区</t>
  </si>
  <si>
    <t>8月</t>
  </si>
  <si>
    <t>津原</t>
  </si>
  <si>
    <t>上福田</t>
  </si>
  <si>
    <t>新町1丁目</t>
  </si>
  <si>
    <t>女</t>
  </si>
  <si>
    <t>平成11年</t>
  </si>
  <si>
    <t>米田町</t>
  </si>
  <si>
    <t>三江</t>
  </si>
  <si>
    <t>（倉吉市）</t>
  </si>
  <si>
    <t>70～74</t>
  </si>
  <si>
    <t>西部地区</t>
  </si>
  <si>
    <t>　第２次産業人口数</t>
  </si>
  <si>
    <t>大谷茶屋</t>
  </si>
  <si>
    <t>単位：人・％</t>
  </si>
  <si>
    <t>観測</t>
  </si>
  <si>
    <t>昭和45年</t>
  </si>
  <si>
    <r>
      <rPr>
        <sz val="11"/>
        <rFont val="ＭＳ Ｐ明朝"/>
        <family val="0"/>
      </rPr>
      <t>サービス業</t>
    </r>
    <r>
      <rPr>
        <sz val="10"/>
        <rFont val="ＭＳ Ｐ明朝"/>
        <family val="0"/>
      </rPr>
      <t>（他に分類されないもの）</t>
    </r>
  </si>
  <si>
    <t>計</t>
  </si>
  <si>
    <t>　　</t>
  </si>
  <si>
    <t>建設業</t>
  </si>
  <si>
    <t>⑯</t>
  </si>
  <si>
    <t>　労働力率 (%)  (a)/(e)</t>
  </si>
  <si>
    <t>越殿町</t>
  </si>
  <si>
    <t xml:space="preserve">  位置・市域</t>
  </si>
  <si>
    <t>35～39</t>
  </si>
  <si>
    <t>大正町2丁目</t>
  </si>
  <si>
    <t>11月</t>
  </si>
  <si>
    <t>国勢調査による倉吉市及び近隣市町村の世帯数と人口</t>
  </si>
  <si>
    <t>駄経寺町2丁目</t>
  </si>
  <si>
    <t>井手畑</t>
  </si>
  <si>
    <t>最大</t>
  </si>
  <si>
    <t>関金地区</t>
  </si>
  <si>
    <t xml:space="preserve">  気象</t>
  </si>
  <si>
    <t>　　うち第１種</t>
  </si>
  <si>
    <t>上井</t>
  </si>
  <si>
    <t>95～99</t>
  </si>
  <si>
    <t>関金町野添</t>
  </si>
  <si>
    <t>（東伯町）</t>
  </si>
  <si>
    <t>小　鴨</t>
  </si>
  <si>
    <t>社　会　動　態</t>
  </si>
  <si>
    <t>単位：人・％・世帯</t>
  </si>
  <si>
    <t>⑬</t>
  </si>
  <si>
    <t>　1.0-1.5ha</t>
  </si>
  <si>
    <t>江 府 町</t>
  </si>
  <si>
    <t>湯梨浜町</t>
  </si>
  <si>
    <t>1月</t>
  </si>
  <si>
    <t>男</t>
  </si>
  <si>
    <t>湯梨浜町</t>
  </si>
  <si>
    <t>年次</t>
  </si>
  <si>
    <t>④</t>
  </si>
  <si>
    <t>DID 面積</t>
  </si>
  <si>
    <t>別所</t>
  </si>
  <si>
    <t>　　用語の説明：○第1種兼業農家=農業を主としている農家　○第2種兼業農家=兼業を主としている農家</t>
  </si>
  <si>
    <t>⑪</t>
  </si>
  <si>
    <t>自然増</t>
  </si>
  <si>
    <t>　行政機構</t>
  </si>
  <si>
    <t>S</t>
  </si>
  <si>
    <t>　一般世帯人員</t>
  </si>
  <si>
    <t>7年</t>
  </si>
  <si>
    <t>75歳以上</t>
  </si>
  <si>
    <t>上小鴨地区</t>
  </si>
  <si>
    <t>飲食店、宿泊業＊</t>
  </si>
  <si>
    <t>清谷町1丁目</t>
  </si>
  <si>
    <t>堺町3丁目</t>
  </si>
  <si>
    <t>　一般世帯</t>
  </si>
  <si>
    <t>倉 吉 市</t>
  </si>
  <si>
    <t>秋喜</t>
  </si>
  <si>
    <t>　　資料：「全国都道府県市区町村別面積調」国土地理院、税務課</t>
  </si>
  <si>
    <t>9年</t>
  </si>
  <si>
    <t>福吉町2丁目</t>
  </si>
  <si>
    <t>面積 (k㎡)</t>
  </si>
  <si>
    <t>（関金町）</t>
  </si>
  <si>
    <t>西岩倉町</t>
  </si>
  <si>
    <t>山口</t>
  </si>
  <si>
    <t>12.1</t>
  </si>
  <si>
    <t xml:space="preserve">  農業人口の推移</t>
  </si>
  <si>
    <t>20年</t>
  </si>
  <si>
    <t>灘手</t>
  </si>
  <si>
    <t>海田西町1丁目</t>
  </si>
  <si>
    <t>20～24</t>
  </si>
  <si>
    <t>西　郷</t>
  </si>
  <si>
    <t>２　就業人口</t>
  </si>
  <si>
    <t>－</t>
  </si>
  <si>
    <t>単位：人</t>
  </si>
  <si>
    <t>石塚</t>
  </si>
  <si>
    <t>①</t>
  </si>
  <si>
    <t>30～34</t>
  </si>
  <si>
    <t>尾原</t>
  </si>
  <si>
    <t>平成13年</t>
  </si>
  <si>
    <t>金森町</t>
  </si>
  <si>
    <t>平成17年国勢調査による倉吉市の町別人口・世帯数（３）</t>
  </si>
  <si>
    <t>気温</t>
  </si>
  <si>
    <t>　教育、学習支援業＊</t>
  </si>
  <si>
    <t>⑰</t>
  </si>
  <si>
    <t>昭和35年</t>
  </si>
  <si>
    <t>福光</t>
  </si>
  <si>
    <t>月</t>
  </si>
  <si>
    <t>東経 133°53′</t>
  </si>
  <si>
    <t>境港市</t>
  </si>
  <si>
    <t xml:space="preserve">  町別人口・世帯数</t>
  </si>
  <si>
    <t>4月</t>
  </si>
  <si>
    <t>風速</t>
  </si>
  <si>
    <t>自　然</t>
  </si>
  <si>
    <t xml:space="preserve">  地区別・年齢別人口</t>
  </si>
  <si>
    <t>八幡町</t>
  </si>
  <si>
    <t>世帯数</t>
  </si>
  <si>
    <t xml:space="preserve">  　△　減少・マイナス</t>
  </si>
  <si>
    <t>超過率</t>
  </si>
  <si>
    <t>（羽合町）</t>
  </si>
  <si>
    <t>穴沢</t>
  </si>
  <si>
    <t>今在家</t>
  </si>
  <si>
    <t>10月</t>
  </si>
  <si>
    <t>社会増</t>
  </si>
  <si>
    <t>12.7</t>
  </si>
  <si>
    <t>駄経寺町</t>
  </si>
  <si>
    <t>人　口増減数</t>
  </si>
  <si>
    <t>杉野</t>
  </si>
  <si>
    <t>27～31</t>
  </si>
  <si>
    <t>福庭</t>
  </si>
  <si>
    <t>25～29</t>
  </si>
  <si>
    <t>NNE</t>
  </si>
  <si>
    <t>　不動産業</t>
  </si>
  <si>
    <t>国勢調査による経済活動人口の推移</t>
  </si>
  <si>
    <t>　医療・福祉＊</t>
  </si>
  <si>
    <t>35・36</t>
  </si>
  <si>
    <t>鳥 取 市</t>
  </si>
  <si>
    <t>大宮</t>
  </si>
  <si>
    <t>　畑</t>
  </si>
  <si>
    <t>区分</t>
  </si>
  <si>
    <t>安歩</t>
  </si>
  <si>
    <t>西倉吉町</t>
  </si>
  <si>
    <t xml:space="preserve">  地区別人口・世帯数（住基）推移</t>
  </si>
</sst>
</file>

<file path=xl/styles.xml><?xml version="1.0" encoding="utf-8"?>
<styleSheet xmlns="http://schemas.openxmlformats.org/spreadsheetml/2006/main">
  <numFmts count="30">
    <numFmt numFmtId="7" formatCode="&quot;\&quot;#,##0.00;&quot;\&quot;\-#,##0.00"/>
    <numFmt numFmtId="8" formatCode="&quot;\&quot;#,##0.00;[Red]&quot;\&quot;\-#,##0.00"/>
    <numFmt numFmtId="5" formatCode="&quot;\&quot;#,##0;&quot;\&quot;\-#,##0"/>
    <numFmt numFmtId="6" formatCode="&quot;\&quot;#,##0;[Red]&quot;\&quot;\-#,##0"/>
    <numFmt numFmtId="26" formatCode="\$#,##0.00_);[Red]\(\$#,##0.00\)"/>
    <numFmt numFmtId="25" formatCode="\$#,##0.00_);\(\$#,##0.00\)"/>
    <numFmt numFmtId="24" formatCode="\$#,##0_);[Red]\(\$#,##0\)"/>
    <numFmt numFmtId="23" formatCode="\$#,##0_);\(\$#,##0\)"/>
    <numFmt numFmtId="44" formatCode="_ &quot;\&quot;* #,##0.00_ ;_ &quot;\&quot;* \-#,##0.00_ ;_ &quot;\&quot;* &quot;-&quot;??_ ;_ @_ "/>
    <numFmt numFmtId="42" formatCode="_ &quot;\&quot;* #,##0_ ;_ &quot;\&quot;* \-#,##0_ ;_ &quot;\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_ "/>
    <numFmt numFmtId="178" formatCode="0.0_);[Red]\(0.0\)"/>
    <numFmt numFmtId="179" formatCode="m/d"/>
    <numFmt numFmtId="180" formatCode="#,##0.0_ ;[Red]\-#,##0.0\ "/>
    <numFmt numFmtId="181" formatCode="0_);[Red]\(0\)"/>
    <numFmt numFmtId="182" formatCode="#,##0.0;&quot;△ &quot;#,##0.0"/>
    <numFmt numFmtId="183" formatCode="#,##0.0_);[Red]\(#,##0.0\)"/>
    <numFmt numFmtId="184" formatCode="0_ "/>
    <numFmt numFmtId="185" formatCode="_ &quot;\&quot;* #,##0.0_ ;_ &quot;\&quot;* \-#,##0.0_ ;_ &quot;\&quot;* &quot;-&quot;?_ ;_ @_ "/>
    <numFmt numFmtId="186" formatCode="#,##0.00;&quot;△ &quot;#,##0.00"/>
    <numFmt numFmtId="187" formatCode="#,##0;&quot;△ &quot;#,##0"/>
    <numFmt numFmtId="188" formatCode="#,##0_ ;[Red]\-#,##0\ "/>
    <numFmt numFmtId="189" formatCode="#,##0_);[Red]\(#,##0\)"/>
    <numFmt numFmtId="190" formatCode="0.00;&quot;△ &quot;0.00"/>
    <numFmt numFmtId="191" formatCode="0;&quot;△ &quot;0"/>
    <numFmt numFmtId="192" formatCode="0.0;&quot;△ &quot;0.0"/>
    <numFmt numFmtId="193" formatCode="#,##0.00_);[Red]\(#,##0.00\)"/>
  </numFmts>
  <fonts count="4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52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sz val="11"/>
      <color indexed="20"/>
      <name val="ＭＳ Ｐゴシック"/>
      <family val="0"/>
    </font>
    <font>
      <sz val="11"/>
      <color indexed="17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52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10"/>
      <name val="ＭＳ Ｐゴシック"/>
      <family val="0"/>
    </font>
    <font>
      <b/>
      <sz val="11"/>
      <color indexed="8"/>
      <name val="ＭＳ Ｐゴシック"/>
      <family val="0"/>
    </font>
    <font>
      <sz val="12"/>
      <color indexed="8"/>
      <name val="Times New Roman"/>
      <family val="0"/>
    </font>
    <font>
      <sz val="10.5"/>
      <name val="Century"/>
      <family val="0"/>
    </font>
    <font>
      <sz val="11"/>
      <name val="ＭＳ Ｐ明朝"/>
      <family val="0"/>
    </font>
    <font>
      <sz val="10"/>
      <name val="ＭＳ Ｐ明朝"/>
      <family val="0"/>
    </font>
    <font>
      <sz val="18"/>
      <name val="ＭＳ Ｐ明朝"/>
      <family val="0"/>
    </font>
    <font>
      <b/>
      <sz val="12"/>
      <name val="ＭＳ Ｐ明朝"/>
      <family val="0"/>
    </font>
    <font>
      <b/>
      <sz val="10"/>
      <name val="ＭＳ Ｐ明朝"/>
      <family val="0"/>
    </font>
    <font>
      <b/>
      <sz val="11"/>
      <name val="ＭＳ Ｐ明朝"/>
      <family val="0"/>
    </font>
    <font>
      <b/>
      <sz val="9"/>
      <name val="ＭＳ Ｐ明朝"/>
      <family val="0"/>
    </font>
    <font>
      <sz val="9"/>
      <name val="ＭＳ Ｐ明朝"/>
      <family val="0"/>
    </font>
    <font>
      <sz val="10.5"/>
      <name val="ＭＳ Ｐ明朝"/>
      <family val="0"/>
    </font>
    <font>
      <sz val="10"/>
      <name val="ＭＳ Ｐゴシック"/>
      <family val="0"/>
    </font>
    <font>
      <sz val="9"/>
      <name val="ＭＳ Ｐゴシック"/>
      <family val="0"/>
    </font>
    <font>
      <sz val="8"/>
      <name val="ＭＳ Ｐ明朝"/>
      <family val="0"/>
    </font>
    <font>
      <sz val="7"/>
      <name val="ＭＳ Ｐ明朝"/>
      <family val="0"/>
    </font>
    <font>
      <u val="single"/>
      <sz val="9"/>
      <name val="ＭＳ Ｐ明朝"/>
      <family val="0"/>
    </font>
    <font>
      <sz val="12"/>
      <name val="ＭＳ Ｐ明朝"/>
      <family val="0"/>
    </font>
    <font>
      <sz val="10.5"/>
      <name val="ＭＳ Ｐゴシック"/>
      <family val="0"/>
    </font>
    <font>
      <sz val="9"/>
      <name val="ＭＳ 明朝"/>
      <family val="0"/>
    </font>
    <font>
      <sz val="8.5"/>
      <name val="ＭＳ Ｐ明朝"/>
      <family val="0"/>
    </font>
    <font>
      <u val="single"/>
      <sz val="11"/>
      <name val="ＭＳ Ｐ明朝"/>
      <family val="0"/>
    </font>
    <font>
      <sz val="6"/>
      <name val="ＭＳ Ｐゴシック"/>
      <family val="0"/>
    </font>
    <font>
      <b/>
      <sz val="10"/>
      <color indexed="8"/>
      <name val="ＭＳ Ｐ明朝"/>
      <family val="0"/>
    </font>
    <font>
      <sz val="8.5"/>
      <color indexed="8"/>
      <name val="ＭＳ Ｐ明朝"/>
      <family val="0"/>
    </font>
    <font>
      <sz val="8"/>
      <color indexed="8"/>
      <name val="ＭＳ Ｐ明朝"/>
      <family val="0"/>
    </font>
    <font>
      <sz val="9"/>
      <color indexed="8"/>
      <name val="ＭＳ Ｐ明朝"/>
      <family val="0"/>
    </font>
    <font>
      <sz val="8"/>
      <color indexed="8"/>
      <name val="ＭＳ Ｐゴシック"/>
      <family val="0"/>
    </font>
    <font>
      <sz val="6"/>
      <name val="ＭＳ Ｐ明朝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1" borderId="1" applyNumberFormat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7" borderId="4" applyNumberFormat="0" applyAlignment="0" applyProtection="0"/>
    <xf numFmtId="0" fontId="11" fillId="23" borderId="5" applyNumberFormat="0" applyAlignment="0" applyProtection="0"/>
    <xf numFmtId="0" fontId="12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9" applyNumberFormat="0" applyFill="0" applyAlignment="0" applyProtection="0"/>
  </cellStyleXfs>
  <cellXfs count="771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justify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 vertical="top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Border="1" applyAlignment="1">
      <alignment vertical="center"/>
    </xf>
    <xf numFmtId="0" fontId="26" fillId="0" borderId="0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justify" vertical="center"/>
    </xf>
    <xf numFmtId="49" fontId="24" fillId="0" borderId="0" xfId="0" applyNumberFormat="1" applyFont="1" applyBorder="1" applyAlignment="1">
      <alignment horizontal="left" vertical="center"/>
    </xf>
    <xf numFmtId="0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horizontal="justify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3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vertical="center"/>
    </xf>
    <xf numFmtId="0" fontId="31" fillId="0" borderId="2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21" xfId="0" applyFont="1" applyBorder="1" applyAlignment="1">
      <alignment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vertical="center"/>
    </xf>
    <xf numFmtId="0" fontId="31" fillId="0" borderId="23" xfId="0" applyFont="1" applyBorder="1" applyAlignment="1">
      <alignment horizontal="justify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1" fillId="0" borderId="18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31" fillId="0" borderId="18" xfId="0" applyFont="1" applyFill="1" applyBorder="1" applyAlignment="1">
      <alignment vertical="center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vertical="center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vertical="center"/>
    </xf>
    <xf numFmtId="0" fontId="31" fillId="0" borderId="28" xfId="0" applyFont="1" applyBorder="1" applyAlignment="1">
      <alignment horizontal="justify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31" fillId="0" borderId="3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/>
    </xf>
    <xf numFmtId="0" fontId="31" fillId="0" borderId="33" xfId="0" applyFont="1" applyBorder="1" applyAlignment="1">
      <alignment horizontal="center" vertical="center" wrapText="1"/>
    </xf>
    <xf numFmtId="0" fontId="31" fillId="0" borderId="33" xfId="0" applyFont="1" applyBorder="1" applyAlignment="1">
      <alignment vertical="center"/>
    </xf>
    <xf numFmtId="0" fontId="31" fillId="0" borderId="34" xfId="0" applyFont="1" applyBorder="1" applyAlignment="1">
      <alignment vertical="center"/>
    </xf>
    <xf numFmtId="0" fontId="0" fillId="0" borderId="0" xfId="0" applyFont="1" applyBorder="1" applyAlignment="1">
      <alignment/>
    </xf>
    <xf numFmtId="58" fontId="30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58" fontId="30" fillId="0" borderId="0" xfId="0" applyNumberFormat="1" applyFont="1" applyBorder="1" applyAlignment="1">
      <alignment horizontal="left" vertical="center"/>
    </xf>
    <xf numFmtId="0" fontId="23" fillId="0" borderId="35" xfId="0" applyFont="1" applyBorder="1" applyAlignment="1">
      <alignment vertical="center"/>
    </xf>
    <xf numFmtId="0" fontId="0" fillId="0" borderId="35" xfId="0" applyFont="1" applyBorder="1" applyAlignment="1">
      <alignment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/>
    </xf>
    <xf numFmtId="0" fontId="31" fillId="0" borderId="22" xfId="0" applyFont="1" applyBorder="1" applyAlignment="1">
      <alignment vertical="center"/>
    </xf>
    <xf numFmtId="176" fontId="31" fillId="0" borderId="38" xfId="0" applyNumberFormat="1" applyFont="1" applyBorder="1" applyAlignment="1">
      <alignment horizontal="center" vertical="center" wrapText="1"/>
    </xf>
    <xf numFmtId="176" fontId="31" fillId="0" borderId="39" xfId="0" applyNumberFormat="1" applyFont="1" applyBorder="1" applyAlignment="1">
      <alignment horizontal="center" vertical="center" wrapText="1"/>
    </xf>
    <xf numFmtId="176" fontId="31" fillId="0" borderId="40" xfId="0" applyNumberFormat="1" applyFont="1" applyBorder="1" applyAlignment="1">
      <alignment horizontal="center" vertical="center" wrapText="1"/>
    </xf>
    <xf numFmtId="0" fontId="30" fillId="0" borderId="41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3" fillId="0" borderId="41" xfId="0" applyFont="1" applyBorder="1" applyAlignment="1">
      <alignment vertical="center"/>
    </xf>
    <xf numFmtId="177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30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3" fillId="0" borderId="42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177" fontId="23" fillId="0" borderId="0" xfId="0" applyNumberFormat="1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top"/>
    </xf>
    <xf numFmtId="0" fontId="23" fillId="0" borderId="50" xfId="0" applyFont="1" applyBorder="1" applyAlignment="1">
      <alignment horizontal="center" vertical="top"/>
    </xf>
    <xf numFmtId="0" fontId="23" fillId="0" borderId="48" xfId="0" applyFont="1" applyBorder="1" applyAlignment="1">
      <alignment horizontal="center" vertical="top"/>
    </xf>
    <xf numFmtId="177" fontId="23" fillId="0" borderId="50" xfId="0" applyNumberFormat="1" applyFont="1" applyBorder="1" applyAlignment="1">
      <alignment horizontal="center" vertical="top"/>
    </xf>
    <xf numFmtId="0" fontId="23" fillId="0" borderId="51" xfId="0" applyFont="1" applyBorder="1" applyAlignment="1">
      <alignment horizontal="center" vertical="top"/>
    </xf>
    <xf numFmtId="0" fontId="23" fillId="0" borderId="51" xfId="0" applyFont="1" applyBorder="1" applyAlignment="1">
      <alignment horizontal="center" vertical="center"/>
    </xf>
    <xf numFmtId="0" fontId="23" fillId="0" borderId="22" xfId="0" applyFont="1" applyBorder="1" applyAlignment="1">
      <alignment horizontal="right" vertical="center" shrinkToFit="1"/>
    </xf>
    <xf numFmtId="178" fontId="31" fillId="0" borderId="23" xfId="0" applyNumberFormat="1" applyFont="1" applyBorder="1" applyAlignment="1">
      <alignment horizontal="right" vertical="center"/>
    </xf>
    <xf numFmtId="178" fontId="31" fillId="0" borderId="0" xfId="0" applyNumberFormat="1" applyFont="1" applyBorder="1" applyAlignment="1">
      <alignment horizontal="right" vertical="center"/>
    </xf>
    <xf numFmtId="179" fontId="31" fillId="0" borderId="22" xfId="0" applyNumberFormat="1" applyFont="1" applyBorder="1" applyAlignment="1">
      <alignment horizontal="center" vertical="center"/>
    </xf>
    <xf numFmtId="177" fontId="31" fillId="0" borderId="0" xfId="0" applyNumberFormat="1" applyFont="1" applyBorder="1" applyAlignment="1">
      <alignment horizontal="right" vertical="center"/>
    </xf>
    <xf numFmtId="180" fontId="31" fillId="0" borderId="23" xfId="48" applyNumberFormat="1" applyFont="1" applyBorder="1" applyAlignment="1">
      <alignment horizontal="right" vertical="center"/>
    </xf>
    <xf numFmtId="181" fontId="31" fillId="0" borderId="0" xfId="0" applyNumberFormat="1" applyFont="1" applyBorder="1" applyAlignment="1">
      <alignment horizontal="right" vertical="center"/>
    </xf>
    <xf numFmtId="49" fontId="31" fillId="0" borderId="0" xfId="0" applyNumberFormat="1" applyFont="1" applyBorder="1" applyAlignment="1">
      <alignment horizontal="right" vertical="center"/>
    </xf>
    <xf numFmtId="49" fontId="31" fillId="0" borderId="0" xfId="0" applyNumberFormat="1" applyFont="1" applyBorder="1" applyAlignment="1">
      <alignment horizontal="left" vertical="center"/>
    </xf>
    <xf numFmtId="182" fontId="31" fillId="0" borderId="0" xfId="0" applyNumberFormat="1" applyFont="1" applyBorder="1" applyAlignment="1">
      <alignment horizontal="right" vertical="center"/>
    </xf>
    <xf numFmtId="0" fontId="23" fillId="0" borderId="22" xfId="0" applyFont="1" applyBorder="1" applyAlignment="1">
      <alignment horizontal="right" vertical="center"/>
    </xf>
    <xf numFmtId="178" fontId="31" fillId="0" borderId="23" xfId="0" applyNumberFormat="1" applyFont="1" applyFill="1" applyBorder="1" applyAlignment="1">
      <alignment horizontal="right" vertical="center"/>
    </xf>
    <xf numFmtId="178" fontId="31" fillId="0" borderId="0" xfId="0" applyNumberFormat="1" applyFont="1" applyFill="1" applyBorder="1" applyAlignment="1">
      <alignment horizontal="right" vertical="center"/>
    </xf>
    <xf numFmtId="179" fontId="31" fillId="0" borderId="22" xfId="0" applyNumberFormat="1" applyFont="1" applyFill="1" applyBorder="1" applyAlignment="1">
      <alignment horizontal="center" vertical="center"/>
    </xf>
    <xf numFmtId="177" fontId="31" fillId="0" borderId="0" xfId="0" applyNumberFormat="1" applyFont="1" applyFill="1" applyBorder="1" applyAlignment="1">
      <alignment horizontal="right" vertical="center"/>
    </xf>
    <xf numFmtId="180" fontId="31" fillId="0" borderId="23" xfId="48" applyNumberFormat="1" applyFont="1" applyFill="1" applyBorder="1" applyAlignment="1">
      <alignment horizontal="right" vertical="center"/>
    </xf>
    <xf numFmtId="181" fontId="31" fillId="0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Border="1" applyAlignment="1">
      <alignment horizontal="left" vertical="center"/>
    </xf>
    <xf numFmtId="182" fontId="31" fillId="0" borderId="0" xfId="0" applyNumberFormat="1" applyFont="1" applyFill="1" applyBorder="1" applyAlignment="1">
      <alignment horizontal="right" vertical="center"/>
    </xf>
    <xf numFmtId="0" fontId="23" fillId="0" borderId="27" xfId="0" applyFont="1" applyBorder="1" applyAlignment="1">
      <alignment horizontal="right" vertical="center"/>
    </xf>
    <xf numFmtId="178" fontId="31" fillId="0" borderId="28" xfId="0" applyNumberFormat="1" applyFont="1" applyFill="1" applyBorder="1" applyAlignment="1">
      <alignment horizontal="right" vertical="center"/>
    </xf>
    <xf numFmtId="178" fontId="31" fillId="0" borderId="35" xfId="0" applyNumberFormat="1" applyFont="1" applyFill="1" applyBorder="1" applyAlignment="1">
      <alignment horizontal="right" vertical="center"/>
    </xf>
    <xf numFmtId="179" fontId="31" fillId="0" borderId="27" xfId="0" applyNumberFormat="1" applyFont="1" applyFill="1" applyBorder="1" applyAlignment="1">
      <alignment horizontal="center" vertical="center"/>
    </xf>
    <xf numFmtId="181" fontId="31" fillId="0" borderId="35" xfId="0" applyNumberFormat="1" applyFont="1" applyFill="1" applyBorder="1" applyAlignment="1">
      <alignment horizontal="right" vertical="center"/>
    </xf>
    <xf numFmtId="179" fontId="31" fillId="0" borderId="27" xfId="0" applyNumberFormat="1" applyFont="1" applyBorder="1" applyAlignment="1">
      <alignment horizontal="center" vertical="center"/>
    </xf>
    <xf numFmtId="180" fontId="31" fillId="0" borderId="28" xfId="48" applyNumberFormat="1" applyFont="1" applyFill="1" applyBorder="1" applyAlignment="1">
      <alignment horizontal="right" vertical="center"/>
    </xf>
    <xf numFmtId="177" fontId="31" fillId="0" borderId="35" xfId="0" applyNumberFormat="1" applyFont="1" applyFill="1" applyBorder="1" applyAlignment="1">
      <alignment horizontal="right" vertical="center"/>
    </xf>
    <xf numFmtId="181" fontId="31" fillId="0" borderId="35" xfId="0" applyNumberFormat="1" applyFont="1" applyBorder="1" applyAlignment="1">
      <alignment horizontal="right" vertical="center"/>
    </xf>
    <xf numFmtId="49" fontId="31" fillId="0" borderId="35" xfId="0" applyNumberFormat="1" applyFont="1" applyFill="1" applyBorder="1" applyAlignment="1">
      <alignment horizontal="right" vertical="center" shrinkToFit="1"/>
    </xf>
    <xf numFmtId="49" fontId="31" fillId="0" borderId="35" xfId="0" applyNumberFormat="1" applyFont="1" applyFill="1" applyBorder="1" applyAlignment="1">
      <alignment horizontal="left" vertical="center" shrinkToFit="1"/>
    </xf>
    <xf numFmtId="182" fontId="31" fillId="0" borderId="35" xfId="0" applyNumberFormat="1" applyFont="1" applyFill="1" applyBorder="1" applyAlignment="1">
      <alignment horizontal="right" vertical="center"/>
    </xf>
    <xf numFmtId="56" fontId="23" fillId="0" borderId="0" xfId="0" applyNumberFormat="1" applyFont="1" applyAlignment="1">
      <alignment/>
    </xf>
    <xf numFmtId="179" fontId="31" fillId="0" borderId="0" xfId="0" applyNumberFormat="1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183" fontId="31" fillId="0" borderId="23" xfId="0" applyNumberFormat="1" applyFont="1" applyBorder="1" applyAlignment="1">
      <alignment horizontal="right" vertical="center"/>
    </xf>
    <xf numFmtId="177" fontId="31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horizontal="right" vertical="center" shrinkToFit="1"/>
    </xf>
    <xf numFmtId="49" fontId="31" fillId="0" borderId="0" xfId="0" applyNumberFormat="1" applyFont="1" applyBorder="1" applyAlignment="1">
      <alignment horizontal="left" vertical="center" shrinkToFit="1"/>
    </xf>
    <xf numFmtId="183" fontId="31" fillId="0" borderId="0" xfId="0" applyNumberFormat="1" applyFont="1" applyBorder="1" applyAlignment="1">
      <alignment horizontal="right" vertical="center"/>
    </xf>
    <xf numFmtId="179" fontId="31" fillId="0" borderId="0" xfId="0" applyNumberFormat="1" applyFont="1" applyBorder="1" applyAlignment="1">
      <alignment horizontal="center" vertical="center"/>
    </xf>
    <xf numFmtId="183" fontId="31" fillId="0" borderId="23" xfId="0" applyNumberFormat="1" applyFont="1" applyFill="1" applyBorder="1" applyAlignment="1">
      <alignment horizontal="right" vertical="center"/>
    </xf>
    <xf numFmtId="183" fontId="31" fillId="0" borderId="0" xfId="0" applyNumberFormat="1" applyFont="1" applyFill="1" applyBorder="1" applyAlignment="1">
      <alignment horizontal="right" vertical="center"/>
    </xf>
    <xf numFmtId="0" fontId="23" fillId="0" borderId="48" xfId="0" applyFont="1" applyBorder="1" applyAlignment="1">
      <alignment horizontal="right" vertical="center"/>
    </xf>
    <xf numFmtId="178" fontId="31" fillId="0" borderId="49" xfId="0" applyNumberFormat="1" applyFont="1" applyBorder="1" applyAlignment="1">
      <alignment horizontal="right" vertical="center"/>
    </xf>
    <xf numFmtId="178" fontId="31" fillId="0" borderId="50" xfId="0" applyNumberFormat="1" applyFont="1" applyBorder="1" applyAlignment="1">
      <alignment horizontal="right" vertical="center"/>
    </xf>
    <xf numFmtId="179" fontId="31" fillId="0" borderId="48" xfId="0" applyNumberFormat="1" applyFont="1" applyBorder="1" applyAlignment="1">
      <alignment horizontal="center" vertical="center"/>
    </xf>
    <xf numFmtId="177" fontId="31" fillId="0" borderId="50" xfId="0" applyNumberFormat="1" applyFont="1" applyBorder="1" applyAlignment="1">
      <alignment horizontal="right" vertical="center"/>
    </xf>
    <xf numFmtId="183" fontId="31" fillId="0" borderId="49" xfId="0" applyNumberFormat="1" applyFont="1" applyFill="1" applyBorder="1" applyAlignment="1">
      <alignment horizontal="right" vertical="center"/>
    </xf>
    <xf numFmtId="181" fontId="31" fillId="0" borderId="50" xfId="0" applyNumberFormat="1" applyFont="1" applyBorder="1" applyAlignment="1">
      <alignment horizontal="right" vertical="center"/>
    </xf>
    <xf numFmtId="49" fontId="31" fillId="0" borderId="50" xfId="0" applyNumberFormat="1" applyFont="1" applyBorder="1" applyAlignment="1">
      <alignment horizontal="right" vertical="center" shrinkToFit="1"/>
    </xf>
    <xf numFmtId="49" fontId="31" fillId="0" borderId="50" xfId="0" applyNumberFormat="1" applyFont="1" applyBorder="1" applyAlignment="1">
      <alignment horizontal="left" vertical="center" shrinkToFit="1"/>
    </xf>
    <xf numFmtId="183" fontId="31" fillId="0" borderId="5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/>
    </xf>
    <xf numFmtId="177" fontId="30" fillId="0" borderId="0" xfId="0" applyNumberFormat="1" applyFont="1" applyAlignment="1">
      <alignment vertical="center"/>
    </xf>
    <xf numFmtId="183" fontId="30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84" fontId="23" fillId="0" borderId="0" xfId="0" applyNumberFormat="1" applyFont="1" applyAlignment="1">
      <alignment/>
    </xf>
    <xf numFmtId="185" fontId="23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0" fontId="23" fillId="0" borderId="42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justify" vertical="center" wrapText="1"/>
    </xf>
    <xf numFmtId="186" fontId="31" fillId="0" borderId="49" xfId="0" applyNumberFormat="1" applyFont="1" applyBorder="1" applyAlignment="1">
      <alignment horizontal="right" vertical="center"/>
    </xf>
    <xf numFmtId="186" fontId="31" fillId="0" borderId="51" xfId="0" applyNumberFormat="1" applyFont="1" applyBorder="1" applyAlignment="1">
      <alignment horizontal="right" vertical="center"/>
    </xf>
    <xf numFmtId="0" fontId="23" fillId="0" borderId="22" xfId="0" applyFont="1" applyBorder="1" applyAlignment="1">
      <alignment horizontal="justify" vertical="center" wrapText="1"/>
    </xf>
    <xf numFmtId="187" fontId="31" fillId="0" borderId="47" xfId="48" applyNumberFormat="1" applyFont="1" applyBorder="1" applyAlignment="1">
      <alignment horizontal="right" vertical="center"/>
    </xf>
    <xf numFmtId="0" fontId="23" fillId="0" borderId="54" xfId="0" applyFont="1" applyBorder="1" applyAlignment="1">
      <alignment horizontal="justify" vertical="center" wrapText="1"/>
    </xf>
    <xf numFmtId="187" fontId="31" fillId="0" borderId="57" xfId="48" applyNumberFormat="1" applyFont="1" applyBorder="1" applyAlignment="1">
      <alignment horizontal="right" vertical="center"/>
    </xf>
    <xf numFmtId="187" fontId="31" fillId="0" borderId="52" xfId="48" applyNumberFormat="1" applyFont="1" applyBorder="1" applyAlignment="1">
      <alignment horizontal="right" vertical="center"/>
    </xf>
    <xf numFmtId="187" fontId="31" fillId="0" borderId="23" xfId="48" applyNumberFormat="1" applyFont="1" applyBorder="1" applyAlignment="1">
      <alignment horizontal="right" vertical="center"/>
    </xf>
    <xf numFmtId="0" fontId="23" fillId="0" borderId="44" xfId="0" applyFont="1" applyBorder="1" applyAlignment="1">
      <alignment horizontal="justify" vertical="center" wrapText="1"/>
    </xf>
    <xf numFmtId="187" fontId="31" fillId="0" borderId="43" xfId="48" applyNumberFormat="1" applyFont="1" applyBorder="1" applyAlignment="1">
      <alignment horizontal="right" vertical="center"/>
    </xf>
    <xf numFmtId="187" fontId="30" fillId="0" borderId="43" xfId="48" applyNumberFormat="1" applyFont="1" applyBorder="1" applyAlignment="1">
      <alignment horizontal="right" vertical="center"/>
    </xf>
    <xf numFmtId="187" fontId="31" fillId="0" borderId="45" xfId="48" applyNumberFormat="1" applyFont="1" applyBorder="1" applyAlignment="1">
      <alignment horizontal="right" vertical="center"/>
    </xf>
    <xf numFmtId="187" fontId="31" fillId="0" borderId="49" xfId="48" applyNumberFormat="1" applyFont="1" applyBorder="1" applyAlignment="1">
      <alignment horizontal="right" vertical="center"/>
    </xf>
    <xf numFmtId="187" fontId="31" fillId="0" borderId="51" xfId="48" applyNumberFormat="1" applyFont="1" applyBorder="1" applyAlignment="1">
      <alignment horizontal="right" vertical="center"/>
    </xf>
    <xf numFmtId="38" fontId="31" fillId="0" borderId="23" xfId="48" applyFont="1" applyBorder="1" applyAlignment="1">
      <alignment horizontal="right" vertical="center"/>
    </xf>
    <xf numFmtId="38" fontId="30" fillId="0" borderId="43" xfId="48" applyFont="1" applyBorder="1" applyAlignment="1">
      <alignment horizontal="right" vertical="center"/>
    </xf>
    <xf numFmtId="38" fontId="31" fillId="0" borderId="47" xfId="48" applyFont="1" applyBorder="1" applyAlignment="1">
      <alignment horizontal="right" vertical="center"/>
    </xf>
    <xf numFmtId="182" fontId="31" fillId="0" borderId="23" xfId="48" applyNumberFormat="1" applyFont="1" applyBorder="1" applyAlignment="1">
      <alignment horizontal="right" vertical="center"/>
    </xf>
    <xf numFmtId="182" fontId="31" fillId="0" borderId="47" xfId="48" applyNumberFormat="1" applyFont="1" applyBorder="1" applyAlignment="1">
      <alignment horizontal="right" vertical="center"/>
    </xf>
    <xf numFmtId="0" fontId="23" fillId="0" borderId="27" xfId="0" applyFont="1" applyBorder="1" applyAlignment="1">
      <alignment horizontal="justify" vertical="center" wrapText="1"/>
    </xf>
    <xf numFmtId="187" fontId="31" fillId="0" borderId="28" xfId="48" applyNumberFormat="1" applyFont="1" applyBorder="1" applyAlignment="1">
      <alignment horizontal="right" vertical="center"/>
    </xf>
    <xf numFmtId="187" fontId="31" fillId="0" borderId="58" xfId="48" applyNumberFormat="1" applyFont="1" applyBorder="1" applyAlignment="1">
      <alignment horizontal="right" vertical="center"/>
    </xf>
    <xf numFmtId="0" fontId="34" fillId="0" borderId="0" xfId="0" applyFont="1" applyAlignment="1">
      <alignment/>
    </xf>
    <xf numFmtId="20" fontId="30" fillId="0" borderId="0" xfId="0" applyNumberFormat="1" applyFont="1" applyAlignment="1">
      <alignment vertical="center"/>
    </xf>
    <xf numFmtId="0" fontId="0" fillId="0" borderId="35" xfId="0" applyBorder="1" applyAlignment="1">
      <alignment horizontal="left" vertical="center"/>
    </xf>
    <xf numFmtId="0" fontId="24" fillId="0" borderId="35" xfId="0" applyFont="1" applyBorder="1" applyAlignment="1">
      <alignment horizontal="left" vertical="center"/>
    </xf>
    <xf numFmtId="0" fontId="23" fillId="0" borderId="36" xfId="0" applyFont="1" applyBorder="1" applyAlignment="1">
      <alignment horizontal="center" vertical="center" wrapText="1"/>
    </xf>
    <xf numFmtId="187" fontId="31" fillId="0" borderId="43" xfId="0" applyNumberFormat="1" applyFont="1" applyBorder="1" applyAlignment="1">
      <alignment horizontal="right" vertical="center" wrapText="1"/>
    </xf>
    <xf numFmtId="187" fontId="31" fillId="0" borderId="45" xfId="0" applyNumberFormat="1" applyFont="1" applyBorder="1" applyAlignment="1">
      <alignment horizontal="right" vertical="center" wrapText="1"/>
    </xf>
    <xf numFmtId="0" fontId="23" fillId="0" borderId="22" xfId="0" applyFont="1" applyBorder="1" applyAlignment="1">
      <alignment horizontal="right" vertical="center" wrapText="1"/>
    </xf>
    <xf numFmtId="187" fontId="31" fillId="0" borderId="23" xfId="0" applyNumberFormat="1" applyFont="1" applyBorder="1" applyAlignment="1">
      <alignment horizontal="right" vertical="center" wrapText="1"/>
    </xf>
    <xf numFmtId="187" fontId="31" fillId="0" borderId="47" xfId="0" applyNumberFormat="1" applyFont="1" applyBorder="1" applyAlignment="1">
      <alignment horizontal="right" vertical="center" wrapText="1"/>
    </xf>
    <xf numFmtId="178" fontId="31" fillId="0" borderId="23" xfId="0" applyNumberFormat="1" applyFont="1" applyBorder="1" applyAlignment="1">
      <alignment horizontal="right" vertical="center" wrapText="1"/>
    </xf>
    <xf numFmtId="178" fontId="31" fillId="0" borderId="47" xfId="0" applyNumberFormat="1" applyFont="1" applyBorder="1" applyAlignment="1">
      <alignment horizontal="right" vertical="center" wrapText="1"/>
    </xf>
    <xf numFmtId="0" fontId="23" fillId="0" borderId="27" xfId="0" applyFont="1" applyBorder="1" applyAlignment="1">
      <alignment horizontal="right" vertical="center" wrapText="1"/>
    </xf>
    <xf numFmtId="187" fontId="31" fillId="0" borderId="28" xfId="0" applyNumberFormat="1" applyFont="1" applyBorder="1" applyAlignment="1">
      <alignment horizontal="right" vertical="center" wrapText="1"/>
    </xf>
    <xf numFmtId="187" fontId="31" fillId="0" borderId="58" xfId="0" applyNumberFormat="1" applyFont="1" applyBorder="1" applyAlignment="1">
      <alignment horizontal="right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187" fontId="24" fillId="0" borderId="57" xfId="0" applyNumberFormat="1" applyFont="1" applyBorder="1" applyAlignment="1">
      <alignment horizontal="right" vertical="center" wrapText="1"/>
    </xf>
    <xf numFmtId="187" fontId="24" fillId="0" borderId="52" xfId="0" applyNumberFormat="1" applyFont="1" applyBorder="1" applyAlignment="1">
      <alignment horizontal="right" vertical="center" wrapText="1"/>
    </xf>
    <xf numFmtId="187" fontId="24" fillId="0" borderId="54" xfId="0" applyNumberFormat="1" applyFont="1" applyBorder="1" applyAlignment="1">
      <alignment horizontal="right" vertical="center" wrapText="1"/>
    </xf>
    <xf numFmtId="187" fontId="24" fillId="0" borderId="53" xfId="0" applyNumberFormat="1" applyFont="1" applyBorder="1" applyAlignment="1">
      <alignment horizontal="right" vertical="center" wrapText="1"/>
    </xf>
    <xf numFmtId="187" fontId="24" fillId="0" borderId="23" xfId="0" applyNumberFormat="1" applyFont="1" applyBorder="1" applyAlignment="1">
      <alignment horizontal="right" vertical="center" wrapText="1"/>
    </xf>
    <xf numFmtId="187" fontId="24" fillId="0" borderId="47" xfId="0" applyNumberFormat="1" applyFont="1" applyBorder="1" applyAlignment="1">
      <alignment horizontal="right" vertical="center" wrapText="1"/>
    </xf>
    <xf numFmtId="187" fontId="24" fillId="0" borderId="22" xfId="0" applyNumberFormat="1" applyFont="1" applyBorder="1" applyAlignment="1">
      <alignment horizontal="right" vertical="center" wrapText="1"/>
    </xf>
    <xf numFmtId="187" fontId="24" fillId="0" borderId="0" xfId="0" applyNumberFormat="1" applyFont="1" applyBorder="1" applyAlignment="1">
      <alignment horizontal="right" vertical="center" wrapText="1"/>
    </xf>
    <xf numFmtId="0" fontId="23" fillId="0" borderId="46" xfId="0" applyFont="1" applyBorder="1" applyAlignment="1">
      <alignment horizontal="center" vertical="center" wrapText="1"/>
    </xf>
    <xf numFmtId="187" fontId="24" fillId="0" borderId="43" xfId="0" applyNumberFormat="1" applyFont="1" applyBorder="1" applyAlignment="1">
      <alignment horizontal="right" vertical="center" wrapText="1"/>
    </xf>
    <xf numFmtId="187" fontId="24" fillId="0" borderId="45" xfId="0" applyNumberFormat="1" applyFont="1" applyBorder="1" applyAlignment="1">
      <alignment horizontal="right" vertical="center" wrapText="1"/>
    </xf>
    <xf numFmtId="187" fontId="24" fillId="0" borderId="44" xfId="0" applyNumberFormat="1" applyFont="1" applyBorder="1" applyAlignment="1">
      <alignment horizontal="right" vertical="center" wrapText="1"/>
    </xf>
    <xf numFmtId="187" fontId="24" fillId="0" borderId="46" xfId="0" applyNumberFormat="1" applyFont="1" applyBorder="1" applyAlignment="1">
      <alignment horizontal="right" vertical="center" wrapText="1"/>
    </xf>
    <xf numFmtId="0" fontId="23" fillId="0" borderId="50" xfId="0" applyFont="1" applyBorder="1" applyAlignment="1">
      <alignment horizontal="center" vertical="center" wrapText="1"/>
    </xf>
    <xf numFmtId="187" fontId="24" fillId="0" borderId="49" xfId="0" applyNumberFormat="1" applyFont="1" applyBorder="1" applyAlignment="1">
      <alignment horizontal="right" vertical="center" wrapText="1"/>
    </xf>
    <xf numFmtId="187" fontId="24" fillId="0" borderId="51" xfId="0" applyNumberFormat="1" applyFont="1" applyBorder="1" applyAlignment="1">
      <alignment horizontal="right" vertical="center" wrapText="1"/>
    </xf>
    <xf numFmtId="187" fontId="24" fillId="0" borderId="48" xfId="0" applyNumberFormat="1" applyFont="1" applyBorder="1" applyAlignment="1">
      <alignment horizontal="right" vertical="center" wrapText="1"/>
    </xf>
    <xf numFmtId="187" fontId="24" fillId="0" borderId="50" xfId="0" applyNumberFormat="1" applyFont="1" applyBorder="1" applyAlignment="1">
      <alignment horizontal="right" vertical="center" wrapText="1"/>
    </xf>
    <xf numFmtId="0" fontId="23" fillId="0" borderId="35" xfId="0" applyFont="1" applyBorder="1" applyAlignment="1">
      <alignment horizontal="center" vertical="center" shrinkToFit="1"/>
    </xf>
    <xf numFmtId="187" fontId="24" fillId="0" borderId="28" xfId="0" applyNumberFormat="1" applyFont="1" applyBorder="1" applyAlignment="1">
      <alignment horizontal="right" vertical="center" wrapText="1"/>
    </xf>
    <xf numFmtId="187" fontId="24" fillId="0" borderId="58" xfId="0" applyNumberFormat="1" applyFont="1" applyBorder="1" applyAlignment="1">
      <alignment horizontal="right" vertical="center" wrapText="1"/>
    </xf>
    <xf numFmtId="187" fontId="24" fillId="0" borderId="27" xfId="0" applyNumberFormat="1" applyFont="1" applyBorder="1" applyAlignment="1">
      <alignment horizontal="right" vertical="center" wrapText="1"/>
    </xf>
    <xf numFmtId="187" fontId="24" fillId="0" borderId="35" xfId="0" applyNumberFormat="1" applyFont="1" applyBorder="1" applyAlignment="1">
      <alignment horizontal="right" vertical="center" wrapText="1"/>
    </xf>
    <xf numFmtId="0" fontId="23" fillId="0" borderId="41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187" fontId="24" fillId="0" borderId="54" xfId="0" applyNumberFormat="1" applyFont="1" applyBorder="1" applyAlignment="1">
      <alignment/>
    </xf>
    <xf numFmtId="187" fontId="24" fillId="0" borderId="0" xfId="0" applyNumberFormat="1" applyFont="1" applyAlignment="1">
      <alignment/>
    </xf>
    <xf numFmtId="187" fontId="24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23" fillId="0" borderId="44" xfId="0" applyFont="1" applyBorder="1" applyAlignment="1">
      <alignment horizontal="center" vertical="center" wrapText="1"/>
    </xf>
    <xf numFmtId="187" fontId="24" fillId="0" borderId="43" xfId="0" applyNumberFormat="1" applyFont="1" applyBorder="1" applyAlignment="1">
      <alignment/>
    </xf>
    <xf numFmtId="187" fontId="24" fillId="0" borderId="44" xfId="0" applyNumberFormat="1" applyFont="1" applyBorder="1" applyAlignment="1">
      <alignment/>
    </xf>
    <xf numFmtId="187" fontId="24" fillId="0" borderId="23" xfId="0" applyNumberFormat="1" applyFont="1" applyBorder="1" applyAlignment="1">
      <alignment/>
    </xf>
    <xf numFmtId="187" fontId="24" fillId="0" borderId="22" xfId="0" applyNumberFormat="1" applyFont="1" applyBorder="1" applyAlignment="1">
      <alignment/>
    </xf>
    <xf numFmtId="187" fontId="24" fillId="0" borderId="49" xfId="0" applyNumberFormat="1" applyFont="1" applyBorder="1" applyAlignment="1">
      <alignment/>
    </xf>
    <xf numFmtId="187" fontId="24" fillId="0" borderId="48" xfId="0" applyNumberFormat="1" applyFont="1" applyBorder="1" applyAlignment="1">
      <alignment/>
    </xf>
    <xf numFmtId="0" fontId="23" fillId="0" borderId="27" xfId="0" applyFont="1" applyBorder="1" applyAlignment="1">
      <alignment horizontal="center" vertical="center" shrinkToFit="1"/>
    </xf>
    <xf numFmtId="187" fontId="24" fillId="0" borderId="28" xfId="0" applyNumberFormat="1" applyFont="1" applyBorder="1" applyAlignment="1">
      <alignment/>
    </xf>
    <xf numFmtId="187" fontId="24" fillId="0" borderId="27" xfId="0" applyNumberFormat="1" applyFont="1" applyBorder="1" applyAlignment="1">
      <alignment/>
    </xf>
    <xf numFmtId="0" fontId="30" fillId="0" borderId="18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38" fontId="31" fillId="0" borderId="0" xfId="48" applyFont="1" applyBorder="1" applyAlignment="1">
      <alignment horizontal="right" vertical="center" wrapText="1"/>
    </xf>
    <xf numFmtId="0" fontId="24" fillId="0" borderId="35" xfId="0" applyFont="1" applyBorder="1" applyAlignment="1">
      <alignment horizontal="right" vertical="center"/>
    </xf>
    <xf numFmtId="187" fontId="23" fillId="0" borderId="57" xfId="0" applyNumberFormat="1" applyFont="1" applyBorder="1" applyAlignment="1">
      <alignment vertical="center"/>
    </xf>
    <xf numFmtId="187" fontId="31" fillId="0" borderId="57" xfId="48" applyNumberFormat="1" applyFont="1" applyBorder="1" applyAlignment="1">
      <alignment horizontal="right" vertical="center" wrapText="1"/>
    </xf>
    <xf numFmtId="187" fontId="31" fillId="0" borderId="52" xfId="48" applyNumberFormat="1" applyFont="1" applyBorder="1" applyAlignment="1">
      <alignment horizontal="right" vertical="center" wrapText="1"/>
    </xf>
    <xf numFmtId="0" fontId="23" fillId="24" borderId="54" xfId="0" applyFont="1" applyFill="1" applyBorder="1" applyAlignment="1">
      <alignment horizontal="center" vertical="center" wrapText="1"/>
    </xf>
    <xf numFmtId="187" fontId="23" fillId="24" borderId="57" xfId="0" applyNumberFormat="1" applyFont="1" applyFill="1" applyBorder="1" applyAlignment="1">
      <alignment vertical="center"/>
    </xf>
    <xf numFmtId="187" fontId="31" fillId="24" borderId="23" xfId="48" applyNumberFormat="1" applyFont="1" applyFill="1" applyBorder="1" applyAlignment="1">
      <alignment horizontal="right" vertical="center" wrapText="1"/>
    </xf>
    <xf numFmtId="187" fontId="31" fillId="24" borderId="47" xfId="48" applyNumberFormat="1" applyFont="1" applyFill="1" applyBorder="1" applyAlignment="1">
      <alignment horizontal="right" vertical="center" wrapText="1"/>
    </xf>
    <xf numFmtId="187" fontId="23" fillId="0" borderId="52" xfId="0" applyNumberFormat="1" applyFont="1" applyBorder="1" applyAlignment="1">
      <alignment vertical="center"/>
    </xf>
    <xf numFmtId="187" fontId="23" fillId="0" borderId="43" xfId="0" applyNumberFormat="1" applyFont="1" applyBorder="1" applyAlignment="1">
      <alignment vertical="center"/>
    </xf>
    <xf numFmtId="187" fontId="31" fillId="0" borderId="43" xfId="48" applyNumberFormat="1" applyFont="1" applyBorder="1" applyAlignment="1">
      <alignment horizontal="right" vertical="center" wrapText="1"/>
    </xf>
    <xf numFmtId="187" fontId="31" fillId="0" borderId="45" xfId="48" applyNumberFormat="1" applyFont="1" applyBorder="1" applyAlignment="1">
      <alignment horizontal="right" vertical="center" wrapText="1"/>
    </xf>
    <xf numFmtId="187" fontId="23" fillId="0" borderId="49" xfId="0" applyNumberFormat="1" applyFont="1" applyBorder="1" applyAlignment="1">
      <alignment vertical="center"/>
    </xf>
    <xf numFmtId="187" fontId="31" fillId="0" borderId="49" xfId="48" applyNumberFormat="1" applyFont="1" applyBorder="1" applyAlignment="1">
      <alignment horizontal="right" vertical="center" wrapText="1"/>
    </xf>
    <xf numFmtId="187" fontId="31" fillId="0" borderId="51" xfId="48" applyNumberFormat="1" applyFont="1" applyBorder="1" applyAlignment="1">
      <alignment horizontal="right" vertical="center" wrapText="1"/>
    </xf>
    <xf numFmtId="0" fontId="23" fillId="0" borderId="27" xfId="0" applyFont="1" applyBorder="1" applyAlignment="1">
      <alignment horizontal="center" vertical="center" wrapText="1"/>
    </xf>
    <xf numFmtId="187" fontId="23" fillId="0" borderId="59" xfId="0" applyNumberFormat="1" applyFont="1" applyBorder="1" applyAlignment="1">
      <alignment vertical="center"/>
    </xf>
    <xf numFmtId="187" fontId="31" fillId="0" borderId="28" xfId="48" applyNumberFormat="1" applyFont="1" applyBorder="1" applyAlignment="1">
      <alignment horizontal="right" vertical="center" wrapText="1"/>
    </xf>
    <xf numFmtId="187" fontId="31" fillId="0" borderId="58" xfId="48" applyNumberFormat="1" applyFont="1" applyBorder="1" applyAlignment="1">
      <alignment horizontal="right" vertical="center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right"/>
    </xf>
    <xf numFmtId="0" fontId="24" fillId="0" borderId="35" xfId="0" applyFont="1" applyBorder="1" applyAlignment="1">
      <alignment horizontal="right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188" fontId="34" fillId="0" borderId="57" xfId="48" applyNumberFormat="1" applyFont="1" applyBorder="1" applyAlignment="1">
      <alignment horizontal="right" vertical="center" wrapText="1"/>
    </xf>
    <xf numFmtId="188" fontId="34" fillId="0" borderId="52" xfId="48" applyNumberFormat="1" applyFont="1" applyBorder="1" applyAlignment="1">
      <alignment horizontal="right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188" fontId="34" fillId="0" borderId="61" xfId="48" applyNumberFormat="1" applyFont="1" applyBorder="1" applyAlignment="1">
      <alignment horizontal="right" vertical="center" wrapText="1"/>
    </xf>
    <xf numFmtId="188" fontId="34" fillId="0" borderId="62" xfId="48" applyNumberFormat="1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wrapText="1"/>
    </xf>
    <xf numFmtId="0" fontId="23" fillId="0" borderId="0" xfId="0" applyFont="1" applyBorder="1" applyAlignment="1">
      <alignment/>
    </xf>
    <xf numFmtId="0" fontId="0" fillId="0" borderId="35" xfId="0" applyBorder="1" applyAlignment="1">
      <alignment/>
    </xf>
    <xf numFmtId="0" fontId="35" fillId="0" borderId="36" xfId="0" applyFont="1" applyBorder="1" applyAlignment="1">
      <alignment horizontal="center" vertical="center" wrapText="1"/>
    </xf>
    <xf numFmtId="188" fontId="34" fillId="0" borderId="43" xfId="48" applyNumberFormat="1" applyFont="1" applyBorder="1" applyAlignment="1">
      <alignment horizontal="right" vertical="center" wrapText="1"/>
    </xf>
    <xf numFmtId="188" fontId="34" fillId="0" borderId="23" xfId="48" applyNumberFormat="1" applyFont="1" applyFill="1" applyBorder="1" applyAlignment="1">
      <alignment horizontal="right" vertical="center" wrapText="1"/>
    </xf>
    <xf numFmtId="188" fontId="34" fillId="0" borderId="45" xfId="48" applyNumberFormat="1" applyFont="1" applyBorder="1" applyAlignment="1">
      <alignment horizontal="right" vertical="center" wrapText="1"/>
    </xf>
    <xf numFmtId="0" fontId="30" fillId="0" borderId="63" xfId="0" applyFont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left" wrapText="1"/>
    </xf>
    <xf numFmtId="188" fontId="34" fillId="0" borderId="35" xfId="48" applyNumberFormat="1" applyFont="1" applyBorder="1" applyAlignment="1">
      <alignment horizontal="right" wrapText="1"/>
    </xf>
    <xf numFmtId="188" fontId="24" fillId="0" borderId="35" xfId="48" applyNumberFormat="1" applyFont="1" applyBorder="1" applyAlignment="1">
      <alignment horizontal="right"/>
    </xf>
    <xf numFmtId="188" fontId="34" fillId="0" borderId="0" xfId="48" applyNumberFormat="1" applyFont="1" applyFill="1" applyBorder="1" applyAlignment="1">
      <alignment horizontal="right" vertical="center" wrapText="1"/>
    </xf>
    <xf numFmtId="188" fontId="34" fillId="0" borderId="64" xfId="48" applyNumberFormat="1" applyFont="1" applyBorder="1" applyAlignment="1">
      <alignment horizontal="right" vertical="center" wrapText="1"/>
    </xf>
    <xf numFmtId="188" fontId="34" fillId="0" borderId="65" xfId="48" applyNumberFormat="1" applyFont="1" applyBorder="1" applyAlignment="1">
      <alignment horizontal="right" vertical="center" wrapText="1"/>
    </xf>
    <xf numFmtId="0" fontId="23" fillId="0" borderId="23" xfId="0" applyFont="1" applyBorder="1" applyAlignment="1">
      <alignment horizontal="center" vertical="center"/>
    </xf>
    <xf numFmtId="189" fontId="24" fillId="0" borderId="23" xfId="0" applyNumberFormat="1" applyFont="1" applyBorder="1" applyAlignment="1">
      <alignment horizontal="right" vertical="center"/>
    </xf>
    <xf numFmtId="189" fontId="24" fillId="0" borderId="23" xfId="0" applyNumberFormat="1" applyFont="1" applyBorder="1" applyAlignment="1">
      <alignment horizontal="center" vertical="center"/>
    </xf>
    <xf numFmtId="189" fontId="24" fillId="0" borderId="47" xfId="0" applyNumberFormat="1" applyFont="1" applyBorder="1" applyAlignment="1">
      <alignment horizontal="center" vertical="center"/>
    </xf>
    <xf numFmtId="189" fontId="24" fillId="0" borderId="47" xfId="0" applyNumberFormat="1" applyFont="1" applyBorder="1" applyAlignment="1">
      <alignment horizontal="right" vertical="center"/>
    </xf>
    <xf numFmtId="189" fontId="23" fillId="0" borderId="23" xfId="0" applyNumberFormat="1" applyFont="1" applyBorder="1" applyAlignment="1">
      <alignment horizontal="center" vertical="center"/>
    </xf>
    <xf numFmtId="189" fontId="24" fillId="0" borderId="22" xfId="0" applyNumberFormat="1" applyFont="1" applyBorder="1" applyAlignment="1">
      <alignment horizontal="right" vertical="center"/>
    </xf>
    <xf numFmtId="189" fontId="24" fillId="0" borderId="46" xfId="0" applyNumberFormat="1" applyFont="1" applyBorder="1" applyAlignment="1">
      <alignment horizontal="right" vertical="center"/>
    </xf>
    <xf numFmtId="189" fontId="24" fillId="0" borderId="0" xfId="0" applyNumberFormat="1" applyFont="1" applyBorder="1" applyAlignment="1">
      <alignment horizontal="right" vertical="center"/>
    </xf>
    <xf numFmtId="0" fontId="23" fillId="0" borderId="40" xfId="0" applyFont="1" applyBorder="1" applyAlignment="1">
      <alignment horizontal="center" vertical="center"/>
    </xf>
    <xf numFmtId="189" fontId="24" fillId="0" borderId="59" xfId="0" applyNumberFormat="1" applyFont="1" applyBorder="1" applyAlignment="1">
      <alignment horizontal="right" vertical="center"/>
    </xf>
    <xf numFmtId="178" fontId="24" fillId="0" borderId="59" xfId="0" applyNumberFormat="1" applyFont="1" applyBorder="1" applyAlignment="1">
      <alignment horizontal="right" vertical="center"/>
    </xf>
    <xf numFmtId="189" fontId="23" fillId="0" borderId="0" xfId="0" applyNumberFormat="1" applyFont="1" applyAlignment="1">
      <alignment vertical="center"/>
    </xf>
    <xf numFmtId="189" fontId="24" fillId="0" borderId="49" xfId="0" applyNumberFormat="1" applyFont="1" applyBorder="1" applyAlignment="1">
      <alignment horizontal="right" vertical="center"/>
    </xf>
    <xf numFmtId="189" fontId="24" fillId="0" borderId="51" xfId="0" applyNumberFormat="1" applyFont="1" applyBorder="1" applyAlignment="1">
      <alignment horizontal="right" vertical="center"/>
    </xf>
    <xf numFmtId="189" fontId="23" fillId="0" borderId="0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35" xfId="0" applyBorder="1" applyAlignment="1">
      <alignment vertical="center"/>
    </xf>
    <xf numFmtId="0" fontId="23" fillId="0" borderId="44" xfId="0" applyFont="1" applyFill="1" applyBorder="1" applyAlignment="1">
      <alignment vertical="center"/>
    </xf>
    <xf numFmtId="187" fontId="31" fillId="0" borderId="43" xfId="48" applyNumberFormat="1" applyFont="1" applyBorder="1" applyAlignment="1">
      <alignment vertical="center"/>
    </xf>
    <xf numFmtId="187" fontId="31" fillId="0" borderId="45" xfId="48" applyNumberFormat="1" applyFont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87" fontId="31" fillId="0" borderId="23" xfId="48" applyNumberFormat="1" applyFont="1" applyBorder="1" applyAlignment="1">
      <alignment vertical="center"/>
    </xf>
    <xf numFmtId="187" fontId="31" fillId="0" borderId="47" xfId="48" applyNumberFormat="1" applyFont="1" applyBorder="1" applyAlignment="1">
      <alignment vertical="center"/>
    </xf>
    <xf numFmtId="0" fontId="23" fillId="0" borderId="48" xfId="0" applyFont="1" applyFill="1" applyBorder="1" applyAlignment="1">
      <alignment vertical="center"/>
    </xf>
    <xf numFmtId="187" fontId="31" fillId="0" borderId="49" xfId="48" applyNumberFormat="1" applyFont="1" applyBorder="1" applyAlignment="1">
      <alignment vertical="center"/>
    </xf>
    <xf numFmtId="187" fontId="31" fillId="0" borderId="51" xfId="48" applyNumberFormat="1" applyFont="1" applyBorder="1" applyAlignment="1">
      <alignment vertical="center"/>
    </xf>
    <xf numFmtId="0" fontId="23" fillId="0" borderId="27" xfId="0" applyFont="1" applyFill="1" applyBorder="1" applyAlignment="1">
      <alignment horizontal="center" vertical="center"/>
    </xf>
    <xf numFmtId="187" fontId="31" fillId="0" borderId="59" xfId="48" applyNumberFormat="1" applyFont="1" applyBorder="1" applyAlignment="1">
      <alignment vertical="center"/>
    </xf>
    <xf numFmtId="187" fontId="31" fillId="0" borderId="28" xfId="48" applyNumberFormat="1" applyFont="1" applyBorder="1" applyAlignment="1">
      <alignment vertical="center"/>
    </xf>
    <xf numFmtId="187" fontId="31" fillId="0" borderId="58" xfId="48" applyNumberFormat="1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87" fontId="31" fillId="0" borderId="38" xfId="48" applyNumberFormat="1" applyFont="1" applyBorder="1" applyAlignment="1">
      <alignment vertical="center"/>
    </xf>
    <xf numFmtId="187" fontId="31" fillId="0" borderId="23" xfId="48" applyNumberFormat="1" applyFont="1" applyFill="1" applyBorder="1" applyAlignment="1">
      <alignment vertical="center"/>
    </xf>
    <xf numFmtId="187" fontId="31" fillId="0" borderId="47" xfId="48" applyNumberFormat="1" applyFont="1" applyFill="1" applyBorder="1" applyAlignment="1">
      <alignment vertical="center"/>
    </xf>
    <xf numFmtId="0" fontId="23" fillId="0" borderId="0" xfId="0" applyFont="1" applyAlignment="1">
      <alignment horizontal="right" vertical="center"/>
    </xf>
    <xf numFmtId="187" fontId="31" fillId="0" borderId="49" xfId="48" applyNumberFormat="1" applyFont="1" applyFill="1" applyBorder="1" applyAlignment="1">
      <alignment vertical="center"/>
    </xf>
    <xf numFmtId="187" fontId="31" fillId="0" borderId="51" xfId="48" applyNumberFormat="1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30" fillId="0" borderId="41" xfId="0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87" fontId="23" fillId="0" borderId="28" xfId="48" applyNumberFormat="1" applyFont="1" applyBorder="1" applyAlignment="1">
      <alignment vertical="center"/>
    </xf>
    <xf numFmtId="187" fontId="23" fillId="0" borderId="38" xfId="48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38" fontId="23" fillId="0" borderId="0" xfId="48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38" fontId="23" fillId="0" borderId="27" xfId="48" applyFont="1" applyFill="1" applyBorder="1" applyAlignment="1">
      <alignment horizontal="center" vertical="center"/>
    </xf>
    <xf numFmtId="0" fontId="23" fillId="0" borderId="48" xfId="0" applyFont="1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0" fontId="23" fillId="0" borderId="41" xfId="0" applyFont="1" applyFill="1" applyBorder="1" applyAlignment="1">
      <alignment vertical="center"/>
    </xf>
    <xf numFmtId="38" fontId="23" fillId="0" borderId="41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87" fontId="23" fillId="0" borderId="43" xfId="48" applyNumberFormat="1" applyFont="1" applyBorder="1" applyAlignment="1">
      <alignment vertical="center"/>
    </xf>
    <xf numFmtId="187" fontId="23" fillId="0" borderId="23" xfId="48" applyNumberFormat="1" applyFont="1" applyBorder="1" applyAlignment="1">
      <alignment vertical="center"/>
    </xf>
    <xf numFmtId="187" fontId="23" fillId="0" borderId="49" xfId="48" applyNumberFormat="1" applyFont="1" applyBorder="1" applyAlignment="1">
      <alignment vertical="center"/>
    </xf>
    <xf numFmtId="187" fontId="23" fillId="0" borderId="59" xfId="48" applyNumberFormat="1" applyFont="1" applyBorder="1" applyAlignment="1">
      <alignment vertical="center"/>
    </xf>
    <xf numFmtId="0" fontId="30" fillId="0" borderId="18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66" xfId="0" applyBorder="1" applyAlignment="1">
      <alignment horizontal="center" vertical="center"/>
    </xf>
    <xf numFmtId="58" fontId="37" fillId="0" borderId="67" xfId="0" applyNumberFormat="1" applyFont="1" applyFill="1" applyBorder="1" applyAlignment="1">
      <alignment horizontal="center" vertical="center"/>
    </xf>
    <xf numFmtId="58" fontId="37" fillId="0" borderId="68" xfId="0" applyNumberFormat="1" applyFont="1" applyFill="1" applyBorder="1" applyAlignment="1">
      <alignment horizontal="center" vertical="center"/>
    </xf>
    <xf numFmtId="58" fontId="37" fillId="0" borderId="69" xfId="0" applyNumberFormat="1" applyFont="1" applyFill="1" applyBorder="1" applyAlignment="1">
      <alignment horizontal="center" vertical="center"/>
    </xf>
    <xf numFmtId="0" fontId="37" fillId="0" borderId="68" xfId="0" applyFont="1" applyFill="1" applyBorder="1" applyAlignment="1">
      <alignment horizontal="center" vertical="center"/>
    </xf>
    <xf numFmtId="0" fontId="37" fillId="0" borderId="69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74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3" fillId="0" borderId="77" xfId="0" applyFont="1" applyFill="1" applyBorder="1" applyAlignment="1">
      <alignment horizontal="center" vertical="center"/>
    </xf>
    <xf numFmtId="0" fontId="23" fillId="0" borderId="7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Border="1" applyAlignment="1">
      <alignment/>
    </xf>
    <xf numFmtId="0" fontId="24" fillId="0" borderId="22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8" fillId="0" borderId="72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0" fontId="38" fillId="0" borderId="56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 wrapText="1"/>
    </xf>
    <xf numFmtId="0" fontId="38" fillId="0" borderId="56" xfId="0" applyFont="1" applyFill="1" applyBorder="1" applyAlignment="1">
      <alignment horizontal="center" vertical="center" wrapText="1"/>
    </xf>
    <xf numFmtId="0" fontId="38" fillId="0" borderId="73" xfId="0" applyFont="1" applyFill="1" applyBorder="1" applyAlignment="1">
      <alignment horizontal="center" vertical="center" wrapText="1"/>
    </xf>
    <xf numFmtId="0" fontId="38" fillId="0" borderId="77" xfId="0" applyFont="1" applyFill="1" applyBorder="1" applyAlignment="1">
      <alignment horizontal="center" vertical="center"/>
    </xf>
    <xf numFmtId="0" fontId="38" fillId="0" borderId="78" xfId="0" applyFont="1" applyFill="1" applyBorder="1" applyAlignment="1">
      <alignment horizontal="center" vertical="center"/>
    </xf>
    <xf numFmtId="0" fontId="38" fillId="0" borderId="74" xfId="0" applyFont="1" applyBorder="1" applyAlignment="1">
      <alignment/>
    </xf>
    <xf numFmtId="0" fontId="38" fillId="0" borderId="42" xfId="0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87" fontId="31" fillId="0" borderId="19" xfId="0" applyNumberFormat="1" applyFont="1" applyFill="1" applyBorder="1" applyAlignment="1">
      <alignment/>
    </xf>
    <xf numFmtId="187" fontId="31" fillId="0" borderId="0" xfId="0" applyNumberFormat="1" applyFont="1" applyFill="1" applyBorder="1" applyAlignment="1">
      <alignment/>
    </xf>
    <xf numFmtId="181" fontId="31" fillId="0" borderId="22" xfId="0" applyNumberFormat="1" applyFont="1" applyFill="1" applyBorder="1" applyAlignment="1">
      <alignment horizontal="center" vertical="center"/>
    </xf>
    <xf numFmtId="187" fontId="31" fillId="0" borderId="23" xfId="0" applyNumberFormat="1" applyFont="1" applyFill="1" applyBorder="1" applyAlignment="1">
      <alignment/>
    </xf>
    <xf numFmtId="190" fontId="31" fillId="0" borderId="47" xfId="0" applyNumberFormat="1" applyFont="1" applyFill="1" applyBorder="1" applyAlignment="1">
      <alignment/>
    </xf>
    <xf numFmtId="191" fontId="31" fillId="0" borderId="22" xfId="0" applyNumberFormat="1" applyFont="1" applyFill="1" applyBorder="1" applyAlignment="1">
      <alignment horizontal="center" vertical="center"/>
    </xf>
    <xf numFmtId="187" fontId="31" fillId="0" borderId="47" xfId="0" applyNumberFormat="1" applyFont="1" applyFill="1" applyBorder="1" applyAlignment="1">
      <alignment/>
    </xf>
    <xf numFmtId="187" fontId="31" fillId="0" borderId="21" xfId="0" applyNumberFormat="1" applyFont="1" applyFill="1" applyBorder="1" applyAlignment="1">
      <alignment/>
    </xf>
    <xf numFmtId="187" fontId="31" fillId="0" borderId="24" xfId="0" applyNumberFormat="1" applyFont="1" applyFill="1" applyBorder="1" applyAlignment="1">
      <alignment/>
    </xf>
    <xf numFmtId="187" fontId="31" fillId="0" borderId="19" xfId="48" applyNumberFormat="1" applyFont="1" applyFill="1" applyBorder="1" applyAlignment="1">
      <alignment vertical="center"/>
    </xf>
    <xf numFmtId="192" fontId="31" fillId="0" borderId="20" xfId="0" applyNumberFormat="1" applyFont="1" applyBorder="1" applyAlignment="1">
      <alignment/>
    </xf>
    <xf numFmtId="192" fontId="31" fillId="0" borderId="23" xfId="0" applyNumberFormat="1" applyFont="1" applyBorder="1" applyAlignment="1">
      <alignment/>
    </xf>
    <xf numFmtId="192" fontId="31" fillId="0" borderId="24" xfId="0" applyNumberFormat="1" applyFont="1" applyBorder="1" applyAlignment="1">
      <alignment/>
    </xf>
    <xf numFmtId="187" fontId="31" fillId="0" borderId="20" xfId="0" applyNumberFormat="1" applyFont="1" applyFill="1" applyBorder="1" applyAlignment="1">
      <alignment/>
    </xf>
    <xf numFmtId="181" fontId="31" fillId="0" borderId="22" xfId="0" applyNumberFormat="1" applyFont="1" applyFill="1" applyBorder="1" applyAlignment="1">
      <alignment/>
    </xf>
    <xf numFmtId="191" fontId="31" fillId="0" borderId="22" xfId="0" applyNumberFormat="1" applyFont="1" applyFill="1" applyBorder="1" applyAlignment="1">
      <alignment/>
    </xf>
    <xf numFmtId="191" fontId="31" fillId="0" borderId="18" xfId="0" applyNumberFormat="1" applyFont="1" applyFill="1" applyBorder="1" applyAlignment="1">
      <alignment/>
    </xf>
    <xf numFmtId="191" fontId="31" fillId="0" borderId="22" xfId="0" applyNumberFormat="1" applyFont="1" applyBorder="1" applyAlignment="1">
      <alignment/>
    </xf>
    <xf numFmtId="0" fontId="23" fillId="0" borderId="20" xfId="0" applyFont="1" applyBorder="1" applyAlignment="1">
      <alignment horizontal="distributed" vertical="center"/>
    </xf>
    <xf numFmtId="191" fontId="31" fillId="0" borderId="18" xfId="0" applyNumberFormat="1" applyFont="1" applyFill="1" applyBorder="1" applyAlignment="1">
      <alignment horizontal="center" vertical="center"/>
    </xf>
    <xf numFmtId="191" fontId="31" fillId="0" borderId="22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horizontal="distributed" vertical="center"/>
    </xf>
    <xf numFmtId="192" fontId="31" fillId="0" borderId="20" xfId="0" applyNumberFormat="1" applyFont="1" applyFill="1" applyBorder="1" applyAlignment="1">
      <alignment/>
    </xf>
    <xf numFmtId="192" fontId="31" fillId="0" borderId="23" xfId="0" applyNumberFormat="1" applyFont="1" applyFill="1" applyBorder="1" applyAlignment="1">
      <alignment/>
    </xf>
    <xf numFmtId="192" fontId="31" fillId="0" borderId="24" xfId="0" applyNumberFormat="1" applyFont="1" applyFill="1" applyBorder="1" applyAlignment="1">
      <alignment/>
    </xf>
    <xf numFmtId="187" fontId="31" fillId="0" borderId="0" xfId="48" applyNumberFormat="1" applyFont="1" applyFill="1" applyBorder="1" applyAlignment="1">
      <alignment vertical="center"/>
    </xf>
    <xf numFmtId="187" fontId="31" fillId="0" borderId="0" xfId="48" applyNumberFormat="1" applyFont="1" applyFill="1" applyAlignment="1">
      <alignment vertical="center"/>
    </xf>
    <xf numFmtId="0" fontId="23" fillId="0" borderId="31" xfId="0" applyFont="1" applyBorder="1" applyAlignment="1">
      <alignment horizontal="center" vertical="center"/>
    </xf>
    <xf numFmtId="187" fontId="31" fillId="0" borderId="30" xfId="0" applyNumberFormat="1" applyFont="1" applyFill="1" applyBorder="1" applyAlignment="1">
      <alignment/>
    </xf>
    <xf numFmtId="187" fontId="31" fillId="0" borderId="35" xfId="0" applyNumberFormat="1" applyFont="1" applyFill="1" applyBorder="1" applyAlignment="1">
      <alignment/>
    </xf>
    <xf numFmtId="181" fontId="38" fillId="0" borderId="27" xfId="0" applyNumberFormat="1" applyFont="1" applyFill="1" applyBorder="1" applyAlignment="1">
      <alignment horizontal="center" vertical="center"/>
    </xf>
    <xf numFmtId="187" fontId="31" fillId="0" borderId="28" xfId="0" applyNumberFormat="1" applyFont="1" applyFill="1" applyBorder="1" applyAlignment="1">
      <alignment/>
    </xf>
    <xf numFmtId="190" fontId="31" fillId="0" borderId="58" xfId="0" applyNumberFormat="1" applyFont="1" applyFill="1" applyBorder="1" applyAlignment="1">
      <alignment/>
    </xf>
    <xf numFmtId="191" fontId="38" fillId="0" borderId="27" xfId="0" applyNumberFormat="1" applyFont="1" applyFill="1" applyBorder="1" applyAlignment="1">
      <alignment horizontal="center" vertical="center"/>
    </xf>
    <xf numFmtId="187" fontId="31" fillId="0" borderId="58" xfId="0" applyNumberFormat="1" applyFont="1" applyFill="1" applyBorder="1" applyAlignment="1">
      <alignment/>
    </xf>
    <xf numFmtId="191" fontId="38" fillId="0" borderId="25" xfId="0" applyNumberFormat="1" applyFont="1" applyFill="1" applyBorder="1" applyAlignment="1">
      <alignment horizontal="center" vertical="center"/>
    </xf>
    <xf numFmtId="187" fontId="31" fillId="0" borderId="26" xfId="0" applyNumberFormat="1" applyFont="1" applyFill="1" applyBorder="1" applyAlignment="1">
      <alignment/>
    </xf>
    <xf numFmtId="187" fontId="31" fillId="0" borderId="29" xfId="0" applyNumberFormat="1" applyFont="1" applyFill="1" applyBorder="1" applyAlignment="1">
      <alignment/>
    </xf>
    <xf numFmtId="187" fontId="31" fillId="0" borderId="30" xfId="48" applyNumberFormat="1" applyFont="1" applyFill="1" applyBorder="1" applyAlignment="1">
      <alignment vertical="center"/>
    </xf>
    <xf numFmtId="192" fontId="31" fillId="0" borderId="31" xfId="0" applyNumberFormat="1" applyFont="1" applyBorder="1" applyAlignment="1">
      <alignment/>
    </xf>
    <xf numFmtId="191" fontId="38" fillId="0" borderId="27" xfId="0" applyNumberFormat="1" applyFont="1" applyBorder="1" applyAlignment="1">
      <alignment horizontal="center" vertical="center"/>
    </xf>
    <xf numFmtId="192" fontId="31" fillId="0" borderId="28" xfId="0" applyNumberFormat="1" applyFont="1" applyBorder="1" applyAlignment="1">
      <alignment/>
    </xf>
    <xf numFmtId="192" fontId="31" fillId="0" borderId="29" xfId="0" applyNumberFormat="1" applyFont="1" applyBorder="1" applyAlignment="1">
      <alignment/>
    </xf>
    <xf numFmtId="3" fontId="30" fillId="0" borderId="0" xfId="0" applyNumberFormat="1" applyFont="1" applyFill="1" applyBorder="1" applyAlignment="1">
      <alignment vertical="center"/>
    </xf>
    <xf numFmtId="184" fontId="33" fillId="0" borderId="0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vertical="center"/>
    </xf>
    <xf numFmtId="4" fontId="33" fillId="0" borderId="0" xfId="0" applyNumberFormat="1" applyFont="1" applyFill="1" applyBorder="1" applyAlignment="1">
      <alignment horizontal="center" vertical="center"/>
    </xf>
    <xf numFmtId="189" fontId="30" fillId="0" borderId="0" xfId="0" applyNumberFormat="1" applyFont="1" applyFill="1" applyBorder="1" applyAlignment="1">
      <alignment vertical="center"/>
    </xf>
    <xf numFmtId="189" fontId="33" fillId="0" borderId="0" xfId="0" applyNumberFormat="1" applyFont="1" applyFill="1" applyBorder="1" applyAlignment="1">
      <alignment horizontal="center" vertical="center"/>
    </xf>
    <xf numFmtId="38" fontId="30" fillId="0" borderId="0" xfId="48" applyFont="1" applyFill="1" applyBorder="1" applyAlignment="1">
      <alignment vertical="center"/>
    </xf>
    <xf numFmtId="177" fontId="30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56" fontId="23" fillId="0" borderId="56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23" fillId="0" borderId="49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3" fontId="31" fillId="0" borderId="47" xfId="0" applyNumberFormat="1" applyFont="1" applyBorder="1" applyAlignment="1">
      <alignment horizontal="right" vertical="center"/>
    </xf>
    <xf numFmtId="3" fontId="31" fillId="0" borderId="22" xfId="0" applyNumberFormat="1" applyFont="1" applyBorder="1" applyAlignment="1">
      <alignment horizontal="center" vertical="center"/>
    </xf>
    <xf numFmtId="187" fontId="31" fillId="0" borderId="47" xfId="0" applyNumberFormat="1" applyFont="1" applyBorder="1" applyAlignment="1">
      <alignment horizontal="right" vertical="center"/>
    </xf>
    <xf numFmtId="187" fontId="31" fillId="0" borderId="23" xfId="0" applyNumberFormat="1" applyFont="1" applyBorder="1" applyAlignment="1">
      <alignment horizontal="right" vertical="center"/>
    </xf>
    <xf numFmtId="187" fontId="31" fillId="0" borderId="23" xfId="48" applyNumberFormat="1" applyFont="1" applyFill="1" applyBorder="1" applyAlignment="1">
      <alignment horizontal="right" vertical="center"/>
    </xf>
    <xf numFmtId="187" fontId="31" fillId="0" borderId="0" xfId="0" applyNumberFormat="1" applyFont="1" applyBorder="1" applyAlignment="1">
      <alignment horizontal="right" vertical="center"/>
    </xf>
    <xf numFmtId="187" fontId="31" fillId="0" borderId="22" xfId="48" applyNumberFormat="1" applyFont="1" applyBorder="1" applyAlignment="1">
      <alignment vertical="center"/>
    </xf>
    <xf numFmtId="187" fontId="31" fillId="0" borderId="22" xfId="48" applyNumberFormat="1" applyFont="1" applyBorder="1" applyAlignment="1">
      <alignment horizontal="right" vertical="center"/>
    </xf>
    <xf numFmtId="182" fontId="31" fillId="0" borderId="23" xfId="0" applyNumberFormat="1" applyFont="1" applyBorder="1" applyAlignment="1">
      <alignment horizontal="right" vertical="center"/>
    </xf>
    <xf numFmtId="0" fontId="31" fillId="0" borderId="22" xfId="0" applyFont="1" applyBorder="1" applyAlignment="1">
      <alignment horizontal="left" vertical="center"/>
    </xf>
    <xf numFmtId="3" fontId="31" fillId="0" borderId="22" xfId="0" applyNumberFormat="1" applyFont="1" applyBorder="1" applyAlignment="1">
      <alignment horizontal="left" vertical="center"/>
    </xf>
    <xf numFmtId="38" fontId="31" fillId="0" borderId="22" xfId="48" applyFont="1" applyBorder="1" applyAlignment="1">
      <alignment horizontal="center" vertical="center"/>
    </xf>
    <xf numFmtId="187" fontId="31" fillId="0" borderId="0" xfId="48" applyNumberFormat="1" applyFont="1" applyBorder="1" applyAlignment="1">
      <alignment horizontal="right" vertical="center"/>
    </xf>
    <xf numFmtId="3" fontId="31" fillId="0" borderId="47" xfId="0" applyNumberFormat="1" applyFont="1" applyFill="1" applyBorder="1" applyAlignment="1">
      <alignment horizontal="right" vertical="center"/>
    </xf>
    <xf numFmtId="187" fontId="31" fillId="0" borderId="22" xfId="48" applyNumberFormat="1" applyFont="1" applyFill="1" applyBorder="1" applyAlignment="1">
      <alignment horizontal="right" vertical="center"/>
    </xf>
    <xf numFmtId="187" fontId="31" fillId="0" borderId="0" xfId="48" applyNumberFormat="1" applyFont="1" applyFill="1" applyBorder="1" applyAlignment="1">
      <alignment horizontal="right" vertical="center"/>
    </xf>
    <xf numFmtId="187" fontId="31" fillId="0" borderId="22" xfId="48" applyNumberFormat="1" applyFont="1" applyFill="1" applyBorder="1" applyAlignment="1">
      <alignment vertical="center"/>
    </xf>
    <xf numFmtId="182" fontId="31" fillId="0" borderId="23" xfId="48" applyNumberFormat="1" applyFont="1" applyFill="1" applyBorder="1" applyAlignment="1">
      <alignment horizontal="right" vertical="center"/>
    </xf>
    <xf numFmtId="187" fontId="31" fillId="0" borderId="47" xfId="48" applyNumberFormat="1" applyFont="1" applyFill="1" applyBorder="1" applyAlignment="1">
      <alignment horizontal="right" vertical="center"/>
    </xf>
    <xf numFmtId="0" fontId="31" fillId="0" borderId="22" xfId="0" applyFont="1" applyFill="1" applyBorder="1" applyAlignment="1">
      <alignment horizontal="left" vertical="center"/>
    </xf>
    <xf numFmtId="0" fontId="23" fillId="0" borderId="35" xfId="0" applyFont="1" applyFill="1" applyBorder="1" applyAlignment="1">
      <alignment horizontal="right" vertical="center"/>
    </xf>
    <xf numFmtId="0" fontId="23" fillId="0" borderId="27" xfId="0" applyFont="1" applyFill="1" applyBorder="1" applyAlignment="1">
      <alignment horizontal="right" vertical="center"/>
    </xf>
    <xf numFmtId="3" fontId="31" fillId="0" borderId="58" xfId="0" applyNumberFormat="1" applyFont="1" applyFill="1" applyBorder="1" applyAlignment="1">
      <alignment horizontal="right" vertical="center"/>
    </xf>
    <xf numFmtId="0" fontId="31" fillId="0" borderId="27" xfId="0" applyFont="1" applyFill="1" applyBorder="1" applyAlignment="1">
      <alignment horizontal="left" vertical="center"/>
    </xf>
    <xf numFmtId="187" fontId="31" fillId="0" borderId="28" xfId="48" applyNumberFormat="1" applyFont="1" applyFill="1" applyBorder="1" applyAlignment="1">
      <alignment horizontal="right" vertical="center"/>
    </xf>
    <xf numFmtId="187" fontId="31" fillId="0" borderId="27" xfId="48" applyNumberFormat="1" applyFont="1" applyFill="1" applyBorder="1" applyAlignment="1">
      <alignment horizontal="right" vertical="center"/>
    </xf>
    <xf numFmtId="187" fontId="31" fillId="0" borderId="35" xfId="48" applyNumberFormat="1" applyFont="1" applyFill="1" applyBorder="1" applyAlignment="1">
      <alignment horizontal="right" vertical="center"/>
    </xf>
    <xf numFmtId="187" fontId="31" fillId="0" borderId="27" xfId="48" applyNumberFormat="1" applyFont="1" applyFill="1" applyBorder="1" applyAlignment="1">
      <alignment vertical="center"/>
    </xf>
    <xf numFmtId="182" fontId="31" fillId="0" borderId="28" xfId="48" applyNumberFormat="1" applyFont="1" applyFill="1" applyBorder="1" applyAlignment="1">
      <alignment horizontal="right" vertical="center"/>
    </xf>
    <xf numFmtId="187" fontId="31" fillId="0" borderId="58" xfId="48" applyNumberFormat="1" applyFont="1" applyFill="1" applyBorder="1" applyAlignment="1">
      <alignment horizontal="right" vertical="center"/>
    </xf>
    <xf numFmtId="38" fontId="30" fillId="0" borderId="0" xfId="48" applyFont="1" applyBorder="1" applyAlignment="1">
      <alignment horizontal="right" vertical="center" wrapText="1"/>
    </xf>
    <xf numFmtId="38" fontId="30" fillId="0" borderId="0" xfId="48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23" fillId="0" borderId="4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23" fillId="0" borderId="57" xfId="0" applyFont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187" fontId="31" fillId="0" borderId="45" xfId="0" applyNumberFormat="1" applyFont="1" applyFill="1" applyBorder="1" applyAlignment="1">
      <alignment horizontal="right" vertical="center"/>
    </xf>
    <xf numFmtId="187" fontId="31" fillId="0" borderId="44" xfId="0" applyNumberFormat="1" applyFont="1" applyFill="1" applyBorder="1" applyAlignment="1">
      <alignment vertical="center"/>
    </xf>
    <xf numFmtId="187" fontId="31" fillId="0" borderId="46" xfId="0" applyNumberFormat="1" applyFont="1" applyFill="1" applyBorder="1" applyAlignment="1">
      <alignment vertical="center"/>
    </xf>
    <xf numFmtId="187" fontId="31" fillId="0" borderId="43" xfId="0" applyNumberFormat="1" applyFont="1" applyFill="1" applyBorder="1" applyAlignment="1">
      <alignment horizontal="right" vertical="center"/>
    </xf>
    <xf numFmtId="187" fontId="31" fillId="0" borderId="46" xfId="0" applyNumberFormat="1" applyFont="1" applyFill="1" applyBorder="1" applyAlignment="1">
      <alignment horizontal="right" vertical="center"/>
    </xf>
    <xf numFmtId="187" fontId="31" fillId="0" borderId="43" xfId="0" applyNumberFormat="1" applyFont="1" applyFill="1" applyBorder="1" applyAlignment="1">
      <alignment vertical="center"/>
    </xf>
    <xf numFmtId="187" fontId="31" fillId="0" borderId="54" xfId="0" applyNumberFormat="1" applyFont="1" applyBorder="1" applyAlignment="1">
      <alignment vertical="center"/>
    </xf>
    <xf numFmtId="187" fontId="31" fillId="0" borderId="52" xfId="0" applyNumberFormat="1" applyFont="1" applyBorder="1" applyAlignment="1">
      <alignment horizontal="right" vertical="center"/>
    </xf>
    <xf numFmtId="187" fontId="31" fillId="0" borderId="53" xfId="0" applyNumberFormat="1" applyFont="1" applyBorder="1" applyAlignment="1">
      <alignment vertical="center"/>
    </xf>
    <xf numFmtId="187" fontId="31" fillId="0" borderId="57" xfId="0" applyNumberFormat="1" applyFont="1" applyBorder="1" applyAlignment="1">
      <alignment horizontal="right" vertical="center"/>
    </xf>
    <xf numFmtId="187" fontId="31" fillId="0" borderId="53" xfId="0" applyNumberFormat="1" applyFont="1" applyBorder="1" applyAlignment="1">
      <alignment horizontal="right" vertical="center"/>
    </xf>
    <xf numFmtId="187" fontId="31" fillId="0" borderId="57" xfId="0" applyNumberFormat="1" applyFont="1" applyBorder="1" applyAlignment="1">
      <alignment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187" fontId="31" fillId="0" borderId="38" xfId="0" applyNumberFormat="1" applyFont="1" applyBorder="1" applyAlignment="1">
      <alignment horizontal="right" vertical="center"/>
    </xf>
    <xf numFmtId="187" fontId="31" fillId="0" borderId="40" xfId="0" applyNumberFormat="1" applyFont="1" applyBorder="1" applyAlignment="1">
      <alignment vertical="center"/>
    </xf>
    <xf numFmtId="187" fontId="31" fillId="0" borderId="39" xfId="0" applyNumberFormat="1" applyFont="1" applyBorder="1" applyAlignment="1">
      <alignment vertical="center"/>
    </xf>
    <xf numFmtId="187" fontId="31" fillId="0" borderId="59" xfId="0" applyNumberFormat="1" applyFont="1" applyBorder="1" applyAlignment="1">
      <alignment horizontal="right" vertical="center"/>
    </xf>
    <xf numFmtId="187" fontId="31" fillId="0" borderId="39" xfId="0" applyNumberFormat="1" applyFont="1" applyBorder="1" applyAlignment="1">
      <alignment horizontal="right" vertical="center"/>
    </xf>
    <xf numFmtId="187" fontId="31" fillId="0" borderId="59" xfId="0" applyNumberFormat="1" applyFont="1" applyBorder="1" applyAlignment="1">
      <alignment vertical="center"/>
    </xf>
    <xf numFmtId="187" fontId="31" fillId="0" borderId="59" xfId="0" applyNumberFormat="1" applyFont="1" applyFill="1" applyBorder="1" applyAlignment="1">
      <alignment horizontal="right" vertical="center"/>
    </xf>
    <xf numFmtId="187" fontId="31" fillId="0" borderId="39" xfId="0" applyNumberFormat="1" applyFont="1" applyFill="1" applyBorder="1" applyAlignment="1">
      <alignment horizontal="right" vertical="center"/>
    </xf>
    <xf numFmtId="191" fontId="23" fillId="0" borderId="0" xfId="0" applyNumberFormat="1" applyFont="1" applyAlignment="1">
      <alignment vertical="center"/>
    </xf>
    <xf numFmtId="187" fontId="23" fillId="0" borderId="0" xfId="0" applyNumberFormat="1" applyFont="1" applyAlignment="1">
      <alignment vertical="center"/>
    </xf>
    <xf numFmtId="187" fontId="24" fillId="0" borderId="0" xfId="0" applyNumberFormat="1" applyFont="1" applyAlignment="1">
      <alignment horizontal="right" vertical="center"/>
    </xf>
    <xf numFmtId="187" fontId="24" fillId="0" borderId="0" xfId="0" applyNumberFormat="1" applyFont="1" applyFill="1" applyAlignment="1">
      <alignment horizontal="right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187" fontId="23" fillId="0" borderId="56" xfId="0" applyNumberFormat="1" applyFont="1" applyFill="1" applyBorder="1" applyAlignment="1">
      <alignment horizontal="center" vertical="center" wrapText="1"/>
    </xf>
    <xf numFmtId="187" fontId="31" fillId="0" borderId="57" xfId="48" applyNumberFormat="1" applyFont="1" applyFill="1" applyBorder="1" applyAlignment="1">
      <alignment horizontal="right" vertical="center" wrapText="1"/>
    </xf>
    <xf numFmtId="187" fontId="23" fillId="0" borderId="52" xfId="0" applyNumberFormat="1" applyFont="1" applyFill="1" applyBorder="1" applyAlignment="1">
      <alignment vertical="center"/>
    </xf>
    <xf numFmtId="187" fontId="31" fillId="0" borderId="23" xfId="48" applyNumberFormat="1" applyFont="1" applyFill="1" applyBorder="1" applyAlignment="1">
      <alignment horizontal="right" vertical="center" wrapText="1"/>
    </xf>
    <xf numFmtId="187" fontId="23" fillId="0" borderId="47" xfId="0" applyNumberFormat="1" applyFont="1" applyBorder="1" applyAlignment="1">
      <alignment vertical="center"/>
    </xf>
    <xf numFmtId="187" fontId="23" fillId="0" borderId="47" xfId="0" applyNumberFormat="1" applyFont="1" applyFill="1" applyBorder="1" applyAlignment="1">
      <alignment vertical="center"/>
    </xf>
    <xf numFmtId="187" fontId="23" fillId="0" borderId="51" xfId="0" applyNumberFormat="1" applyFont="1" applyBorder="1" applyAlignment="1">
      <alignment vertical="center"/>
    </xf>
    <xf numFmtId="187" fontId="23" fillId="0" borderId="51" xfId="0" applyNumberFormat="1" applyFont="1" applyFill="1" applyBorder="1" applyAlignment="1">
      <alignment vertical="center"/>
    </xf>
    <xf numFmtId="187" fontId="23" fillId="0" borderId="45" xfId="0" applyNumberFormat="1" applyFont="1" applyBorder="1" applyAlignment="1">
      <alignment vertical="center"/>
    </xf>
    <xf numFmtId="187" fontId="23" fillId="0" borderId="45" xfId="0" applyNumberFormat="1" applyFont="1" applyFill="1" applyBorder="1" applyAlignment="1">
      <alignment vertical="center"/>
    </xf>
    <xf numFmtId="187" fontId="31" fillId="0" borderId="57" xfId="48" applyNumberFormat="1" applyFont="1" applyBorder="1" applyAlignment="1">
      <alignment vertical="center"/>
    </xf>
    <xf numFmtId="0" fontId="23" fillId="0" borderId="44" xfId="0" applyFont="1" applyBorder="1" applyAlignment="1">
      <alignment horizontal="right" vertical="center" wrapText="1"/>
    </xf>
    <xf numFmtId="187" fontId="23" fillId="0" borderId="43" xfId="0" applyNumberFormat="1" applyFont="1" applyFill="1" applyBorder="1" applyAlignment="1">
      <alignment vertical="center"/>
    </xf>
    <xf numFmtId="187" fontId="23" fillId="0" borderId="45" xfId="0" applyNumberFormat="1" applyFont="1" applyFill="1" applyBorder="1" applyAlignment="1">
      <alignment horizontal="right" vertical="center"/>
    </xf>
    <xf numFmtId="187" fontId="23" fillId="0" borderId="23" xfId="0" applyNumberFormat="1" applyFont="1" applyBorder="1" applyAlignment="1">
      <alignment vertical="center"/>
    </xf>
    <xf numFmtId="187" fontId="23" fillId="0" borderId="23" xfId="0" applyNumberFormat="1" applyFont="1" applyFill="1" applyBorder="1" applyAlignment="1">
      <alignment vertical="center"/>
    </xf>
    <xf numFmtId="187" fontId="23" fillId="0" borderId="47" xfId="0" applyNumberFormat="1" applyFont="1" applyFill="1" applyBorder="1" applyAlignment="1">
      <alignment horizontal="right" vertical="center"/>
    </xf>
    <xf numFmtId="0" fontId="23" fillId="0" borderId="48" xfId="0" applyFont="1" applyBorder="1" applyAlignment="1">
      <alignment horizontal="right" vertical="center" wrapText="1"/>
    </xf>
    <xf numFmtId="187" fontId="23" fillId="0" borderId="49" xfId="0" applyNumberFormat="1" applyFont="1" applyFill="1" applyBorder="1" applyAlignment="1">
      <alignment vertical="center"/>
    </xf>
    <xf numFmtId="187" fontId="23" fillId="0" borderId="51" xfId="0" applyNumberFormat="1" applyFont="1" applyFill="1" applyBorder="1" applyAlignment="1">
      <alignment horizontal="right" vertical="center"/>
    </xf>
    <xf numFmtId="187" fontId="23" fillId="0" borderId="47" xfId="0" applyNumberFormat="1" applyFont="1" applyBorder="1" applyAlignment="1">
      <alignment horizontal="right" vertical="center"/>
    </xf>
    <xf numFmtId="187" fontId="23" fillId="0" borderId="45" xfId="0" applyNumberFormat="1" applyFont="1" applyBorder="1" applyAlignment="1">
      <alignment horizontal="right" vertical="center"/>
    </xf>
    <xf numFmtId="0" fontId="23" fillId="0" borderId="35" xfId="0" applyFont="1" applyBorder="1" applyAlignment="1">
      <alignment horizontal="center" vertical="center" wrapText="1"/>
    </xf>
    <xf numFmtId="187" fontId="23" fillId="0" borderId="58" xfId="0" applyNumberFormat="1" applyFont="1" applyBorder="1" applyAlignment="1">
      <alignment vertical="center"/>
    </xf>
    <xf numFmtId="187" fontId="23" fillId="0" borderId="28" xfId="0" applyNumberFormat="1" applyFont="1" applyBorder="1" applyAlignment="1">
      <alignment vertical="center"/>
    </xf>
    <xf numFmtId="187" fontId="23" fillId="0" borderId="28" xfId="0" applyNumberFormat="1" applyFont="1" applyFill="1" applyBorder="1" applyAlignment="1">
      <alignment vertical="center"/>
    </xf>
    <xf numFmtId="187" fontId="23" fillId="0" borderId="58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right" vertical="center" wrapText="1"/>
    </xf>
    <xf numFmtId="0" fontId="31" fillId="0" borderId="41" xfId="0" applyFont="1" applyBorder="1" applyAlignment="1">
      <alignment horizontal="right" vertical="center" wrapText="1"/>
    </xf>
    <xf numFmtId="0" fontId="31" fillId="0" borderId="41" xfId="0" applyFont="1" applyBorder="1" applyAlignment="1">
      <alignment vertical="center"/>
    </xf>
    <xf numFmtId="187" fontId="31" fillId="0" borderId="0" xfId="0" applyNumberFormat="1" applyFont="1" applyBorder="1" applyAlignment="1">
      <alignment vertical="center"/>
    </xf>
    <xf numFmtId="187" fontId="23" fillId="0" borderId="0" xfId="0" applyNumberFormat="1" applyFont="1" applyFill="1" applyAlignment="1">
      <alignment vertical="center"/>
    </xf>
    <xf numFmtId="0" fontId="23" fillId="0" borderId="14" xfId="0" applyFont="1" applyFill="1" applyBorder="1" applyAlignment="1">
      <alignment horizontal="center" vertical="center" wrapText="1"/>
    </xf>
    <xf numFmtId="187" fontId="23" fillId="0" borderId="53" xfId="0" applyNumberFormat="1" applyFont="1" applyBorder="1" applyAlignment="1">
      <alignment vertical="center"/>
    </xf>
    <xf numFmtId="187" fontId="31" fillId="0" borderId="52" xfId="48" applyNumberFormat="1" applyFont="1" applyBorder="1" applyAlignment="1">
      <alignment vertical="center"/>
    </xf>
    <xf numFmtId="187" fontId="23" fillId="0" borderId="52" xfId="0" applyNumberFormat="1" applyFont="1" applyBorder="1" applyAlignment="1">
      <alignment horizontal="right" vertical="center"/>
    </xf>
    <xf numFmtId="187" fontId="23" fillId="0" borderId="52" xfId="0" applyNumberFormat="1" applyFont="1" applyFill="1" applyBorder="1" applyAlignment="1">
      <alignment horizontal="right" vertical="center"/>
    </xf>
    <xf numFmtId="0" fontId="23" fillId="0" borderId="41" xfId="0" applyFont="1" applyBorder="1" applyAlignment="1">
      <alignment vertical="center"/>
    </xf>
    <xf numFmtId="187" fontId="23" fillId="0" borderId="0" xfId="0" applyNumberFormat="1" applyFont="1" applyBorder="1" applyAlignment="1">
      <alignment vertical="center"/>
    </xf>
    <xf numFmtId="0" fontId="23" fillId="0" borderId="44" xfId="0" applyFont="1" applyBorder="1" applyAlignment="1">
      <alignment horizontal="justify" vertical="center"/>
    </xf>
    <xf numFmtId="3" fontId="31" fillId="0" borderId="43" xfId="0" applyNumberFormat="1" applyFont="1" applyFill="1" applyBorder="1" applyAlignment="1">
      <alignment horizontal="right" vertical="center"/>
    </xf>
    <xf numFmtId="3" fontId="31" fillId="0" borderId="45" xfId="0" applyNumberFormat="1" applyFont="1" applyFill="1" applyBorder="1" applyAlignment="1">
      <alignment horizontal="right" vertical="center"/>
    </xf>
    <xf numFmtId="0" fontId="23" fillId="0" borderId="48" xfId="0" applyFont="1" applyBorder="1" applyAlignment="1">
      <alignment horizontal="justify" vertical="center"/>
    </xf>
    <xf numFmtId="187" fontId="31" fillId="0" borderId="49" xfId="0" applyNumberFormat="1" applyFont="1" applyBorder="1" applyAlignment="1">
      <alignment horizontal="right" vertical="center"/>
    </xf>
    <xf numFmtId="187" fontId="31" fillId="0" borderId="51" xfId="0" applyNumberFormat="1" applyFont="1" applyBorder="1" applyAlignment="1">
      <alignment horizontal="right" vertical="center"/>
    </xf>
    <xf numFmtId="0" fontId="23" fillId="0" borderId="22" xfId="0" applyFont="1" applyBorder="1" applyAlignment="1">
      <alignment horizontal="justify" vertical="center"/>
    </xf>
    <xf numFmtId="187" fontId="31" fillId="0" borderId="43" xfId="0" applyNumberFormat="1" applyFont="1" applyBorder="1" applyAlignment="1">
      <alignment horizontal="right" vertical="center"/>
    </xf>
    <xf numFmtId="187" fontId="31" fillId="0" borderId="45" xfId="0" applyNumberFormat="1" applyFont="1" applyBorder="1" applyAlignment="1">
      <alignment horizontal="right" vertical="center"/>
    </xf>
    <xf numFmtId="3" fontId="23" fillId="0" borderId="0" xfId="0" applyNumberFormat="1" applyFont="1" applyAlignment="1">
      <alignment vertical="center"/>
    </xf>
    <xf numFmtId="0" fontId="23" fillId="0" borderId="22" xfId="0" applyNumberFormat="1" applyFont="1" applyBorder="1" applyAlignment="1">
      <alignment horizontal="justify" vertical="center"/>
    </xf>
    <xf numFmtId="0" fontId="40" fillId="0" borderId="22" xfId="0" applyFont="1" applyBorder="1" applyAlignment="1">
      <alignment horizontal="justify" vertical="center"/>
    </xf>
    <xf numFmtId="0" fontId="30" fillId="0" borderId="22" xfId="0" applyFont="1" applyBorder="1" applyAlignment="1">
      <alignment horizontal="justify" vertical="center"/>
    </xf>
    <xf numFmtId="0" fontId="23" fillId="0" borderId="54" xfId="0" applyFont="1" applyBorder="1" applyAlignment="1">
      <alignment horizontal="justify" vertical="center"/>
    </xf>
    <xf numFmtId="3" fontId="31" fillId="0" borderId="0" xfId="0" applyNumberFormat="1" applyFont="1" applyBorder="1" applyAlignment="1">
      <alignment horizontal="right" vertical="center"/>
    </xf>
    <xf numFmtId="182" fontId="31" fillId="0" borderId="47" xfId="0" applyNumberFormat="1" applyFont="1" applyBorder="1" applyAlignment="1">
      <alignment horizontal="right" vertical="center"/>
    </xf>
    <xf numFmtId="182" fontId="31" fillId="0" borderId="49" xfId="0" applyNumberFormat="1" applyFont="1" applyBorder="1" applyAlignment="1">
      <alignment horizontal="right" vertical="center"/>
    </xf>
    <xf numFmtId="182" fontId="31" fillId="0" borderId="51" xfId="0" applyNumberFormat="1" applyFont="1" applyBorder="1" applyAlignment="1">
      <alignment horizontal="right" vertical="center"/>
    </xf>
    <xf numFmtId="0" fontId="31" fillId="0" borderId="23" xfId="0" applyFont="1" applyBorder="1" applyAlignment="1">
      <alignment horizontal="right" vertical="center"/>
    </xf>
    <xf numFmtId="0" fontId="31" fillId="0" borderId="47" xfId="0" applyFont="1" applyBorder="1" applyAlignment="1">
      <alignment horizontal="right" vertical="center"/>
    </xf>
    <xf numFmtId="192" fontId="31" fillId="0" borderId="23" xfId="0" applyNumberFormat="1" applyFont="1" applyBorder="1" applyAlignment="1">
      <alignment horizontal="right" vertical="center"/>
    </xf>
    <xf numFmtId="192" fontId="31" fillId="0" borderId="47" xfId="0" applyNumberFormat="1" applyFont="1" applyBorder="1" applyAlignment="1">
      <alignment horizontal="right" vertical="center"/>
    </xf>
    <xf numFmtId="0" fontId="23" fillId="0" borderId="27" xfId="0" applyFont="1" applyBorder="1" applyAlignment="1">
      <alignment horizontal="justify" vertical="center"/>
    </xf>
    <xf numFmtId="187" fontId="31" fillId="0" borderId="28" xfId="0" applyNumberFormat="1" applyFont="1" applyBorder="1" applyAlignment="1">
      <alignment horizontal="right" vertical="center"/>
    </xf>
    <xf numFmtId="187" fontId="31" fillId="0" borderId="58" xfId="0" applyNumberFormat="1" applyFont="1" applyBorder="1" applyAlignment="1">
      <alignment horizontal="right" vertical="center"/>
    </xf>
    <xf numFmtId="189" fontId="23" fillId="0" borderId="55" xfId="0" applyNumberFormat="1" applyFont="1" applyBorder="1" applyAlignment="1">
      <alignment horizontal="center" vertical="center"/>
    </xf>
    <xf numFmtId="189" fontId="23" fillId="0" borderId="56" xfId="0" applyNumberFormat="1" applyFont="1" applyBorder="1" applyAlignment="1">
      <alignment horizontal="center" vertical="center"/>
    </xf>
    <xf numFmtId="189" fontId="23" fillId="0" borderId="42" xfId="0" applyNumberFormat="1" applyFont="1" applyBorder="1" applyAlignment="1">
      <alignment horizontal="center" vertical="center"/>
    </xf>
    <xf numFmtId="189" fontId="23" fillId="0" borderId="47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 wrapText="1"/>
    </xf>
    <xf numFmtId="0" fontId="23" fillId="0" borderId="54" xfId="0" applyFont="1" applyBorder="1" applyAlignment="1">
      <alignment vertical="center"/>
    </xf>
    <xf numFmtId="187" fontId="31" fillId="0" borderId="23" xfId="0" applyNumberFormat="1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187" fontId="31" fillId="0" borderId="28" xfId="0" applyNumberFormat="1" applyFont="1" applyBorder="1" applyAlignment="1">
      <alignment vertical="center"/>
    </xf>
    <xf numFmtId="189" fontId="23" fillId="0" borderId="55" xfId="0" applyNumberFormat="1" applyFont="1" applyBorder="1" applyAlignment="1">
      <alignment horizontal="center" vertical="center" wrapText="1"/>
    </xf>
    <xf numFmtId="189" fontId="23" fillId="0" borderId="56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187" fontId="31" fillId="0" borderId="57" xfId="0" applyNumberFormat="1" applyFont="1" applyBorder="1" applyAlignment="1">
      <alignment horizontal="right" vertical="center" wrapText="1"/>
    </xf>
    <xf numFmtId="187" fontId="31" fillId="0" borderId="52" xfId="0" applyNumberFormat="1" applyFont="1" applyBorder="1" applyAlignment="1">
      <alignment horizontal="right" vertical="center" wrapText="1"/>
    </xf>
    <xf numFmtId="189" fontId="24" fillId="0" borderId="41" xfId="0" applyNumberFormat="1" applyFont="1" applyBorder="1" applyAlignment="1">
      <alignment horizontal="left" vertical="center"/>
    </xf>
    <xf numFmtId="0" fontId="23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41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189" fontId="24" fillId="0" borderId="51" xfId="0" applyNumberFormat="1" applyFont="1" applyBorder="1" applyAlignment="1">
      <alignment horizontal="center" vertical="center" wrapText="1"/>
    </xf>
    <xf numFmtId="189" fontId="24" fillId="0" borderId="48" xfId="0" applyNumberFormat="1" applyFont="1" applyBorder="1" applyAlignment="1">
      <alignment horizontal="center" vertical="center" wrapText="1"/>
    </xf>
    <xf numFmtId="189" fontId="24" fillId="0" borderId="50" xfId="0" applyNumberFormat="1" applyFont="1" applyBorder="1" applyAlignment="1">
      <alignment horizontal="center" vertical="center" wrapText="1"/>
    </xf>
    <xf numFmtId="0" fontId="23" fillId="0" borderId="53" xfId="0" applyFont="1" applyBorder="1" applyAlignment="1">
      <alignment horizontal="left" vertical="center" wrapText="1"/>
    </xf>
    <xf numFmtId="0" fontId="23" fillId="0" borderId="53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187" fontId="31" fillId="0" borderId="53" xfId="0" applyNumberFormat="1" applyFont="1" applyBorder="1" applyAlignment="1">
      <alignment horizontal="right" vertical="center" wrapText="1"/>
    </xf>
    <xf numFmtId="187" fontId="31" fillId="0" borderId="54" xfId="0" applyNumberFormat="1" applyFont="1" applyBorder="1" applyAlignment="1">
      <alignment horizontal="right" vertical="center" wrapText="1"/>
    </xf>
    <xf numFmtId="0" fontId="23" fillId="0" borderId="22" xfId="0" applyFont="1" applyBorder="1" applyAlignment="1">
      <alignment horizontal="left" vertical="center"/>
    </xf>
    <xf numFmtId="187" fontId="31" fillId="0" borderId="0" xfId="0" applyNumberFormat="1" applyFont="1" applyBorder="1" applyAlignment="1">
      <alignment horizontal="right" vertical="center" wrapText="1"/>
    </xf>
    <xf numFmtId="187" fontId="31" fillId="0" borderId="22" xfId="0" applyNumberFormat="1" applyFont="1" applyBorder="1" applyAlignment="1">
      <alignment horizontal="right" vertical="center" wrapText="1"/>
    </xf>
    <xf numFmtId="187" fontId="34" fillId="0" borderId="22" xfId="0" applyNumberFormat="1" applyFont="1" applyBorder="1" applyAlignment="1">
      <alignment horizontal="left" vertical="center" wrapText="1"/>
    </xf>
    <xf numFmtId="187" fontId="34" fillId="0" borderId="0" xfId="0" applyNumberFormat="1" applyFont="1" applyBorder="1" applyAlignment="1">
      <alignment horizontal="left" vertical="center" wrapText="1"/>
    </xf>
    <xf numFmtId="187" fontId="30" fillId="0" borderId="22" xfId="0" applyNumberFormat="1" applyFont="1" applyBorder="1" applyAlignment="1">
      <alignment horizontal="left" vertical="center" wrapText="1"/>
    </xf>
    <xf numFmtId="187" fontId="31" fillId="0" borderId="51" xfId="0" applyNumberFormat="1" applyFont="1" applyBorder="1" applyAlignment="1">
      <alignment horizontal="right" vertical="center" wrapText="1"/>
    </xf>
    <xf numFmtId="0" fontId="23" fillId="0" borderId="46" xfId="0" applyFont="1" applyBorder="1" applyAlignment="1">
      <alignment horizontal="left" vertical="center" wrapText="1"/>
    </xf>
    <xf numFmtId="0" fontId="23" fillId="0" borderId="46" xfId="0" applyFont="1" applyBorder="1" applyAlignment="1">
      <alignment horizontal="left" vertical="center"/>
    </xf>
    <xf numFmtId="0" fontId="23" fillId="0" borderId="44" xfId="0" applyFont="1" applyBorder="1" applyAlignment="1">
      <alignment horizontal="left" vertical="center"/>
    </xf>
    <xf numFmtId="187" fontId="31" fillId="0" borderId="46" xfId="0" applyNumberFormat="1" applyFont="1" applyBorder="1" applyAlignment="1">
      <alignment horizontal="right" vertical="center" wrapText="1"/>
    </xf>
    <xf numFmtId="187" fontId="30" fillId="0" borderId="44" xfId="0" applyNumberFormat="1" applyFont="1" applyBorder="1" applyAlignment="1">
      <alignment horizontal="right" vertical="center" wrapText="1"/>
    </xf>
    <xf numFmtId="187" fontId="31" fillId="0" borderId="44" xfId="0" applyNumberFormat="1" applyFont="1" applyBorder="1" applyAlignment="1">
      <alignment horizontal="right" vertical="center" wrapText="1"/>
    </xf>
    <xf numFmtId="187" fontId="30" fillId="0" borderId="22" xfId="0" applyNumberFormat="1" applyFont="1" applyBorder="1" applyAlignment="1">
      <alignment horizontal="right" vertical="center" wrapText="1"/>
    </xf>
    <xf numFmtId="0" fontId="23" fillId="0" borderId="35" xfId="0" applyFont="1" applyBorder="1" applyAlignment="1">
      <alignment horizontal="center" vertical="center"/>
    </xf>
    <xf numFmtId="187" fontId="31" fillId="0" borderId="35" xfId="0" applyNumberFormat="1" applyFont="1" applyBorder="1" applyAlignment="1">
      <alignment horizontal="right" vertical="center" wrapText="1"/>
    </xf>
    <xf numFmtId="187" fontId="30" fillId="0" borderId="27" xfId="0" applyNumberFormat="1" applyFont="1" applyBorder="1" applyAlignment="1">
      <alignment horizontal="left" vertical="center" wrapText="1"/>
    </xf>
    <xf numFmtId="187" fontId="31" fillId="0" borderId="27" xfId="0" applyNumberFormat="1" applyFont="1" applyBorder="1" applyAlignment="1">
      <alignment horizontal="right" vertical="center" wrapText="1"/>
    </xf>
    <xf numFmtId="189" fontId="30" fillId="0" borderId="0" xfId="0" applyNumberFormat="1" applyFont="1" applyAlignment="1">
      <alignment vertical="center"/>
    </xf>
    <xf numFmtId="189" fontId="30" fillId="0" borderId="0" xfId="0" applyNumberFormat="1" applyFont="1" applyBorder="1" applyAlignment="1">
      <alignment vertical="center"/>
    </xf>
    <xf numFmtId="0" fontId="30" fillId="24" borderId="0" xfId="0" applyFont="1" applyFill="1" applyAlignment="1">
      <alignment vertical="center"/>
    </xf>
    <xf numFmtId="0" fontId="24" fillId="0" borderId="13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187" fontId="31" fillId="0" borderId="81" xfId="0" applyNumberFormat="1" applyFont="1" applyBorder="1" applyAlignment="1">
      <alignment horizontal="right" vertical="center" wrapText="1"/>
    </xf>
    <xf numFmtId="187" fontId="23" fillId="0" borderId="35" xfId="0" applyNumberFormat="1" applyFont="1" applyBorder="1" applyAlignment="1">
      <alignment vertical="center"/>
    </xf>
    <xf numFmtId="187" fontId="31" fillId="0" borderId="82" xfId="0" applyNumberFormat="1" applyFont="1" applyBorder="1" applyAlignment="1">
      <alignment horizontal="right" vertical="center" wrapText="1"/>
    </xf>
    <xf numFmtId="0" fontId="24" fillId="24" borderId="0" xfId="0" applyFont="1" applyFill="1" applyBorder="1" applyAlignment="1">
      <alignment horizontal="center" vertical="center" wrapText="1"/>
    </xf>
    <xf numFmtId="3" fontId="31" fillId="24" borderId="0" xfId="0" applyNumberFormat="1" applyFont="1" applyFill="1" applyBorder="1" applyAlignment="1">
      <alignment horizontal="right" vertical="center" wrapText="1"/>
    </xf>
    <xf numFmtId="0" fontId="31" fillId="24" borderId="0" xfId="0" applyFont="1" applyFill="1" applyBorder="1" applyAlignment="1">
      <alignment horizontal="right" vertical="center" wrapText="1"/>
    </xf>
    <xf numFmtId="0" fontId="23" fillId="24" borderId="0" xfId="0" applyFont="1" applyFill="1" applyBorder="1" applyAlignment="1">
      <alignment vertical="center"/>
    </xf>
    <xf numFmtId="187" fontId="34" fillId="0" borderId="27" xfId="0" applyNumberFormat="1" applyFont="1" applyBorder="1" applyAlignment="1">
      <alignment horizontal="left" vertical="center" wrapText="1"/>
    </xf>
    <xf numFmtId="187" fontId="34" fillId="0" borderId="83" xfId="0" applyNumberFormat="1" applyFont="1" applyBorder="1" applyAlignment="1">
      <alignment horizontal="left" vertical="center" wrapText="1"/>
    </xf>
    <xf numFmtId="187" fontId="34" fillId="0" borderId="23" xfId="0" applyNumberFormat="1" applyFont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24" fillId="0" borderId="35" xfId="0" applyFont="1" applyBorder="1" applyAlignment="1">
      <alignment vertical="center"/>
    </xf>
    <xf numFmtId="189" fontId="31" fillId="0" borderId="43" xfId="0" applyNumberFormat="1" applyFont="1" applyBorder="1" applyAlignment="1">
      <alignment horizontal="right" vertical="center" wrapText="1"/>
    </xf>
    <xf numFmtId="189" fontId="31" fillId="0" borderId="45" xfId="0" applyNumberFormat="1" applyFont="1" applyBorder="1" applyAlignment="1">
      <alignment horizontal="right" vertical="center" wrapText="1"/>
    </xf>
    <xf numFmtId="189" fontId="31" fillId="0" borderId="44" xfId="0" applyNumberFormat="1" applyFont="1" applyBorder="1" applyAlignment="1">
      <alignment horizontal="right" vertical="center" wrapText="1"/>
    </xf>
    <xf numFmtId="189" fontId="31" fillId="0" borderId="45" xfId="0" applyNumberFormat="1" applyFont="1" applyBorder="1" applyAlignment="1">
      <alignment horizontal="center" vertical="center" wrapText="1"/>
    </xf>
    <xf numFmtId="189" fontId="31" fillId="0" borderId="44" xfId="0" applyNumberFormat="1" applyFont="1" applyBorder="1" applyAlignment="1">
      <alignment horizontal="center" vertical="center" wrapText="1"/>
    </xf>
    <xf numFmtId="189" fontId="31" fillId="0" borderId="0" xfId="0" applyNumberFormat="1" applyFont="1" applyBorder="1" applyAlignment="1">
      <alignment horizontal="center" vertical="center" wrapText="1"/>
    </xf>
    <xf numFmtId="189" fontId="31" fillId="0" borderId="23" xfId="0" applyNumberFormat="1" applyFont="1" applyBorder="1" applyAlignment="1">
      <alignment horizontal="right" vertical="center" wrapText="1"/>
    </xf>
    <xf numFmtId="189" fontId="31" fillId="0" borderId="47" xfId="0" applyNumberFormat="1" applyFont="1" applyBorder="1" applyAlignment="1">
      <alignment horizontal="right" vertical="center" wrapText="1"/>
    </xf>
    <xf numFmtId="189" fontId="31" fillId="0" borderId="22" xfId="0" applyNumberFormat="1" applyFont="1" applyBorder="1" applyAlignment="1">
      <alignment horizontal="right" vertical="center" wrapText="1"/>
    </xf>
    <xf numFmtId="189" fontId="31" fillId="0" borderId="0" xfId="0" applyNumberFormat="1" applyFont="1" applyBorder="1" applyAlignment="1">
      <alignment horizontal="right" vertical="center" wrapText="1"/>
    </xf>
    <xf numFmtId="189" fontId="34" fillId="0" borderId="22" xfId="0" applyNumberFormat="1" applyFont="1" applyBorder="1" applyAlignment="1">
      <alignment vertical="center" wrapText="1"/>
    </xf>
    <xf numFmtId="189" fontId="34" fillId="0" borderId="0" xfId="0" applyNumberFormat="1" applyFont="1" applyBorder="1" applyAlignment="1">
      <alignment vertical="center" wrapText="1"/>
    </xf>
    <xf numFmtId="183" fontId="31" fillId="0" borderId="23" xfId="0" applyNumberFormat="1" applyFont="1" applyBorder="1" applyAlignment="1">
      <alignment horizontal="right" vertical="center" wrapText="1"/>
    </xf>
    <xf numFmtId="183" fontId="31" fillId="0" borderId="47" xfId="0" applyNumberFormat="1" applyFont="1" applyBorder="1" applyAlignment="1">
      <alignment horizontal="right" vertical="center" wrapText="1"/>
    </xf>
    <xf numFmtId="189" fontId="34" fillId="0" borderId="50" xfId="0" applyNumberFormat="1" applyFont="1" applyBorder="1" applyAlignment="1">
      <alignment vertical="center" wrapText="1"/>
    </xf>
    <xf numFmtId="193" fontId="31" fillId="0" borderId="23" xfId="0" applyNumberFormat="1" applyFont="1" applyBorder="1" applyAlignment="1">
      <alignment horizontal="right" vertical="center" wrapText="1"/>
    </xf>
    <xf numFmtId="193" fontId="31" fillId="0" borderId="47" xfId="0" applyNumberFormat="1" applyFont="1" applyBorder="1" applyAlignment="1">
      <alignment horizontal="right" vertical="center" wrapText="1"/>
    </xf>
    <xf numFmtId="193" fontId="31" fillId="0" borderId="22" xfId="0" applyNumberFormat="1" applyFont="1" applyBorder="1" applyAlignment="1">
      <alignment horizontal="right" vertical="center" wrapText="1"/>
    </xf>
    <xf numFmtId="193" fontId="31" fillId="0" borderId="0" xfId="0" applyNumberFormat="1" applyFont="1" applyBorder="1" applyAlignment="1">
      <alignment horizontal="right" vertical="center" wrapText="1"/>
    </xf>
    <xf numFmtId="0" fontId="23" fillId="24" borderId="22" xfId="0" applyFont="1" applyFill="1" applyBorder="1" applyAlignment="1">
      <alignment horizontal="justify" vertical="center" wrapText="1"/>
    </xf>
    <xf numFmtId="193" fontId="31" fillId="24" borderId="23" xfId="0" applyNumberFormat="1" applyFont="1" applyFill="1" applyBorder="1" applyAlignment="1">
      <alignment horizontal="right" vertical="center" wrapText="1"/>
    </xf>
    <xf numFmtId="49" fontId="31" fillId="24" borderId="47" xfId="0" applyNumberFormat="1" applyFont="1" applyFill="1" applyBorder="1" applyAlignment="1">
      <alignment horizontal="right" vertical="center" wrapText="1"/>
    </xf>
    <xf numFmtId="49" fontId="31" fillId="24" borderId="22" xfId="0" applyNumberFormat="1" applyFont="1" applyFill="1" applyBorder="1" applyAlignment="1">
      <alignment horizontal="right" vertical="center" wrapText="1"/>
    </xf>
    <xf numFmtId="49" fontId="31" fillId="24" borderId="0" xfId="0" applyNumberFormat="1" applyFont="1" applyFill="1" applyBorder="1" applyAlignment="1">
      <alignment horizontal="right" vertical="center" wrapText="1"/>
    </xf>
    <xf numFmtId="183" fontId="31" fillId="0" borderId="23" xfId="0" applyNumberFormat="1" applyFont="1" applyBorder="1" applyAlignment="1">
      <alignment vertical="center" wrapText="1"/>
    </xf>
    <xf numFmtId="183" fontId="31" fillId="0" borderId="47" xfId="0" applyNumberFormat="1" applyFont="1" applyBorder="1" applyAlignment="1">
      <alignment vertical="center" wrapText="1"/>
    </xf>
    <xf numFmtId="183" fontId="31" fillId="0" borderId="22" xfId="0" applyNumberFormat="1" applyFont="1" applyBorder="1" applyAlignment="1">
      <alignment vertical="center" wrapText="1"/>
    </xf>
    <xf numFmtId="183" fontId="31" fillId="0" borderId="0" xfId="0" applyNumberFormat="1" applyFont="1" applyBorder="1" applyAlignment="1">
      <alignment vertical="center" wrapText="1"/>
    </xf>
    <xf numFmtId="183" fontId="31" fillId="0" borderId="22" xfId="0" applyNumberFormat="1" applyFont="1" applyBorder="1" applyAlignment="1">
      <alignment horizontal="right" vertical="center" wrapText="1"/>
    </xf>
    <xf numFmtId="183" fontId="31" fillId="0" borderId="0" xfId="0" applyNumberFormat="1" applyFont="1" applyBorder="1" applyAlignment="1">
      <alignment horizontal="right" vertical="center" wrapText="1"/>
    </xf>
    <xf numFmtId="183" fontId="31" fillId="0" borderId="50" xfId="0" applyNumberFormat="1" applyFont="1" applyBorder="1" applyAlignment="1">
      <alignment horizontal="right" vertical="center" wrapText="1"/>
    </xf>
    <xf numFmtId="183" fontId="31" fillId="24" borderId="23" xfId="0" applyNumberFormat="1" applyFont="1" applyFill="1" applyBorder="1" applyAlignment="1">
      <alignment horizontal="right" vertical="center" wrapText="1"/>
    </xf>
    <xf numFmtId="183" fontId="31" fillId="24" borderId="47" xfId="0" applyNumberFormat="1" applyFont="1" applyFill="1" applyBorder="1" applyAlignment="1">
      <alignment horizontal="right" vertical="center" wrapText="1"/>
    </xf>
    <xf numFmtId="183" fontId="31" fillId="24" borderId="22" xfId="0" applyNumberFormat="1" applyFont="1" applyFill="1" applyBorder="1" applyAlignment="1">
      <alignment horizontal="right" vertical="center" wrapText="1"/>
    </xf>
    <xf numFmtId="183" fontId="31" fillId="24" borderId="0" xfId="0" applyNumberFormat="1" applyFont="1" applyFill="1" applyBorder="1" applyAlignment="1">
      <alignment horizontal="right" vertical="center" wrapText="1"/>
    </xf>
    <xf numFmtId="0" fontId="23" fillId="0" borderId="44" xfId="0" applyFont="1" applyBorder="1" applyAlignment="1">
      <alignment horizontal="left" vertical="center" shrinkToFit="1"/>
    </xf>
    <xf numFmtId="189" fontId="31" fillId="0" borderId="28" xfId="0" applyNumberFormat="1" applyFont="1" applyBorder="1" applyAlignment="1">
      <alignment horizontal="right" vertical="center" wrapText="1"/>
    </xf>
    <xf numFmtId="189" fontId="31" fillId="0" borderId="58" xfId="0" applyNumberFormat="1" applyFont="1" applyBorder="1" applyAlignment="1">
      <alignment horizontal="right" vertical="center" wrapText="1"/>
    </xf>
    <xf numFmtId="189" fontId="31" fillId="0" borderId="27" xfId="0" applyNumberFormat="1" applyFont="1" applyBorder="1" applyAlignment="1">
      <alignment horizontal="right" vertical="center" wrapText="1"/>
    </xf>
    <xf numFmtId="189" fontId="31" fillId="0" borderId="35" xfId="0" applyNumberFormat="1" applyFont="1" applyBorder="1" applyAlignment="1">
      <alignment horizontal="right" vertical="center" wrapText="1"/>
    </xf>
    <xf numFmtId="187" fontId="31" fillId="0" borderId="84" xfId="48" applyNumberFormat="1" applyFont="1" applyBorder="1" applyAlignment="1">
      <alignment horizontal="right" vertical="center"/>
    </xf>
    <xf numFmtId="187" fontId="31" fillId="0" borderId="44" xfId="48" applyNumberFormat="1" applyFont="1" applyBorder="1" applyAlignment="1">
      <alignment horizontal="right" vertical="center"/>
    </xf>
    <xf numFmtId="187" fontId="31" fillId="0" borderId="81" xfId="48" applyNumberFormat="1" applyFont="1" applyBorder="1" applyAlignment="1">
      <alignment horizontal="right" vertical="center"/>
    </xf>
    <xf numFmtId="187" fontId="31" fillId="0" borderId="27" xfId="48" applyNumberFormat="1" applyFont="1" applyBorder="1" applyAlignment="1">
      <alignment horizontal="right" vertical="center"/>
    </xf>
    <xf numFmtId="187" fontId="31" fillId="0" borderId="35" xfId="48" applyNumberFormat="1" applyFont="1" applyBorder="1" applyAlignment="1">
      <alignment horizontal="right" vertical="center"/>
    </xf>
    <xf numFmtId="187" fontId="31" fillId="0" borderId="82" xfId="48" applyNumberFormat="1" applyFont="1" applyBorder="1" applyAlignment="1">
      <alignment horizontal="right" vertical="center"/>
    </xf>
    <xf numFmtId="0" fontId="23" fillId="0" borderId="41" xfId="0" applyFont="1" applyBorder="1" applyAlignment="1">
      <alignment horizontal="right" vertical="center"/>
    </xf>
    <xf numFmtId="38" fontId="31" fillId="0" borderId="41" xfId="48" applyFont="1" applyBorder="1" applyAlignment="1">
      <alignment horizontal="right" vertical="center"/>
    </xf>
    <xf numFmtId="38" fontId="31" fillId="0" borderId="0" xfId="48" applyFont="1" applyBorder="1" applyAlignment="1">
      <alignment horizontal="right" vertical="center"/>
    </xf>
    <xf numFmtId="187" fontId="34" fillId="0" borderId="22" xfId="48" applyNumberFormat="1" applyFont="1" applyBorder="1" applyAlignment="1">
      <alignment vertical="center"/>
    </xf>
    <xf numFmtId="187" fontId="34" fillId="0" borderId="27" xfId="48" applyNumberFormat="1" applyFont="1" applyBorder="1" applyAlignment="1">
      <alignment vertical="center"/>
    </xf>
    <xf numFmtId="38" fontId="34" fillId="0" borderId="0" xfId="48" applyFont="1" applyBorder="1" applyAlignment="1">
      <alignment vertical="center"/>
    </xf>
    <xf numFmtId="187" fontId="31" fillId="0" borderId="22" xfId="0" applyNumberFormat="1" applyFont="1" applyBorder="1" applyAlignment="1">
      <alignment horizontal="right" vertical="center"/>
    </xf>
    <xf numFmtId="187" fontId="31" fillId="0" borderId="84" xfId="0" applyNumberFormat="1" applyFont="1" applyBorder="1" applyAlignment="1">
      <alignment horizontal="right" vertical="center"/>
    </xf>
    <xf numFmtId="187" fontId="31" fillId="0" borderId="81" xfId="0" applyNumberFormat="1" applyFont="1" applyBorder="1" applyAlignment="1">
      <alignment horizontal="right" vertical="center"/>
    </xf>
    <xf numFmtId="187" fontId="31" fillId="0" borderId="82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標準_JB16" xfId="50"/>
    <cellStyle name="良い" xfId="51"/>
    <cellStyle name="見出し 1" xfId="52"/>
    <cellStyle name="見出し 2" xfId="53"/>
    <cellStyle name="見出し 3" xfId="54"/>
    <cellStyle name="見出し 4" xfId="55"/>
    <cellStyle name="計算" xfId="56"/>
    <cellStyle name="説明文" xfId="57"/>
    <cellStyle name="警告文" xfId="58"/>
    <cellStyle name="Currency [0]" xfId="59"/>
    <cellStyle name="Currency" xfId="60"/>
    <cellStyle name="集計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657225</xdr:colOff>
      <xdr:row>0</xdr:row>
      <xdr:rowOff>0</xdr:rowOff>
    </xdr:from>
    <xdr:ext cx="7924800" cy="6200775"/>
    <xdr:sp>
      <xdr:nvSpPr>
        <xdr:cNvPr id="1" name="AutoShape 135"/>
        <xdr:cNvSpPr>
          <a:spLocks noChangeAspect="1"/>
        </xdr:cNvSpPr>
      </xdr:nvSpPr>
      <xdr:spPr>
        <a:xfrm>
          <a:off x="1219200" y="0"/>
          <a:ext cx="7924800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447675</xdr:colOff>
      <xdr:row>3</xdr:row>
      <xdr:rowOff>0</xdr:rowOff>
    </xdr:from>
    <xdr:to>
      <xdr:col>13</xdr:col>
      <xdr:colOff>209550</xdr:colOff>
      <xdr:row>35</xdr:row>
      <xdr:rowOff>161925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9650" y="514350"/>
          <a:ext cx="7991475" cy="564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20</xdr:row>
      <xdr:rowOff>123825</xdr:rowOff>
    </xdr:from>
    <xdr:to>
      <xdr:col>10</xdr:col>
      <xdr:colOff>342900</xdr:colOff>
      <xdr:row>30</xdr:row>
      <xdr:rowOff>104775</xdr:rowOff>
    </xdr:to>
    <xdr:sp>
      <xdr:nvSpPr>
        <xdr:cNvPr id="1" name="角丸四角形 42"/>
        <xdr:cNvSpPr>
          <a:spLocks/>
        </xdr:cNvSpPr>
      </xdr:nvSpPr>
      <xdr:spPr>
        <a:xfrm>
          <a:off x="4610100" y="4305300"/>
          <a:ext cx="4581525" cy="198120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2</xdr:row>
      <xdr:rowOff>123825</xdr:rowOff>
    </xdr:from>
    <xdr:to>
      <xdr:col>3</xdr:col>
      <xdr:colOff>0</xdr:colOff>
      <xdr:row>2</xdr:row>
      <xdr:rowOff>123825</xdr:rowOff>
    </xdr:to>
    <xdr:sp>
      <xdr:nvSpPr>
        <xdr:cNvPr id="2" name="Line 1"/>
        <xdr:cNvSpPr>
          <a:spLocks/>
        </xdr:cNvSpPr>
      </xdr:nvSpPr>
      <xdr:spPr>
        <a:xfrm flipV="1">
          <a:off x="1628775" y="7048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3</xdr:row>
      <xdr:rowOff>114300</xdr:rowOff>
    </xdr:from>
    <xdr:to>
      <xdr:col>3</xdr:col>
      <xdr:colOff>0</xdr:colOff>
      <xdr:row>3</xdr:row>
      <xdr:rowOff>114300</xdr:rowOff>
    </xdr:to>
    <xdr:sp>
      <xdr:nvSpPr>
        <xdr:cNvPr id="3" name="Line 2"/>
        <xdr:cNvSpPr>
          <a:spLocks/>
        </xdr:cNvSpPr>
      </xdr:nvSpPr>
      <xdr:spPr>
        <a:xfrm>
          <a:off x="1285875" y="8953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1343025</xdr:colOff>
      <xdr:row>7</xdr:row>
      <xdr:rowOff>114300</xdr:rowOff>
    </xdr:from>
    <xdr:to>
      <xdr:col>3</xdr:col>
      <xdr:colOff>0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2076450" y="16954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790575</xdr:colOff>
      <xdr:row>10</xdr:row>
      <xdr:rowOff>104775</xdr:rowOff>
    </xdr:from>
    <xdr:to>
      <xdr:col>3</xdr:col>
      <xdr:colOff>0</xdr:colOff>
      <xdr:row>10</xdr:row>
      <xdr:rowOff>104775</xdr:rowOff>
    </xdr:to>
    <xdr:sp>
      <xdr:nvSpPr>
        <xdr:cNvPr id="5" name="Line 9"/>
        <xdr:cNvSpPr>
          <a:spLocks/>
        </xdr:cNvSpPr>
      </xdr:nvSpPr>
      <xdr:spPr>
        <a:xfrm>
          <a:off x="1524000" y="22860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1933575</xdr:colOff>
      <xdr:row>12</xdr:row>
      <xdr:rowOff>104775</xdr:rowOff>
    </xdr:from>
    <xdr:to>
      <xdr:col>2</xdr:col>
      <xdr:colOff>466725</xdr:colOff>
      <xdr:row>12</xdr:row>
      <xdr:rowOff>104775</xdr:rowOff>
    </xdr:to>
    <xdr:sp>
      <xdr:nvSpPr>
        <xdr:cNvPr id="6" name="Line 11"/>
        <xdr:cNvSpPr>
          <a:spLocks/>
        </xdr:cNvSpPr>
      </xdr:nvSpPr>
      <xdr:spPr>
        <a:xfrm>
          <a:off x="2667000" y="2686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1638300</xdr:colOff>
      <xdr:row>14</xdr:row>
      <xdr:rowOff>104775</xdr:rowOff>
    </xdr:from>
    <xdr:to>
      <xdr:col>3</xdr:col>
      <xdr:colOff>0</xdr:colOff>
      <xdr:row>14</xdr:row>
      <xdr:rowOff>104775</xdr:rowOff>
    </xdr:to>
    <xdr:sp>
      <xdr:nvSpPr>
        <xdr:cNvPr id="7" name="Line 13"/>
        <xdr:cNvSpPr>
          <a:spLocks/>
        </xdr:cNvSpPr>
      </xdr:nvSpPr>
      <xdr:spPr>
        <a:xfrm flipV="1">
          <a:off x="2371725" y="30861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800100</xdr:colOff>
      <xdr:row>15</xdr:row>
      <xdr:rowOff>104775</xdr:rowOff>
    </xdr:from>
    <xdr:to>
      <xdr:col>3</xdr:col>
      <xdr:colOff>0</xdr:colOff>
      <xdr:row>15</xdr:row>
      <xdr:rowOff>104775</xdr:rowOff>
    </xdr:to>
    <xdr:sp>
      <xdr:nvSpPr>
        <xdr:cNvPr id="8" name="Line 15"/>
        <xdr:cNvSpPr>
          <a:spLocks/>
        </xdr:cNvSpPr>
      </xdr:nvSpPr>
      <xdr:spPr>
        <a:xfrm>
          <a:off x="1533525" y="3286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1562100</xdr:colOff>
      <xdr:row>16</xdr:row>
      <xdr:rowOff>104775</xdr:rowOff>
    </xdr:from>
    <xdr:to>
      <xdr:col>3</xdr:col>
      <xdr:colOff>0</xdr:colOff>
      <xdr:row>16</xdr:row>
      <xdr:rowOff>104775</xdr:rowOff>
    </xdr:to>
    <xdr:sp>
      <xdr:nvSpPr>
        <xdr:cNvPr id="9" name="Line 16"/>
        <xdr:cNvSpPr>
          <a:spLocks/>
        </xdr:cNvSpPr>
      </xdr:nvSpPr>
      <xdr:spPr>
        <a:xfrm>
          <a:off x="2295525" y="34861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2105025</xdr:colOff>
      <xdr:row>17</xdr:row>
      <xdr:rowOff>114300</xdr:rowOff>
    </xdr:from>
    <xdr:to>
      <xdr:col>3</xdr:col>
      <xdr:colOff>0</xdr:colOff>
      <xdr:row>17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2838450" y="36957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1704975</xdr:colOff>
      <xdr:row>20</xdr:row>
      <xdr:rowOff>114300</xdr:rowOff>
    </xdr:from>
    <xdr:to>
      <xdr:col>3</xdr:col>
      <xdr:colOff>0</xdr:colOff>
      <xdr:row>20</xdr:row>
      <xdr:rowOff>114300</xdr:rowOff>
    </xdr:to>
    <xdr:sp>
      <xdr:nvSpPr>
        <xdr:cNvPr id="11" name="Line 18"/>
        <xdr:cNvSpPr>
          <a:spLocks/>
        </xdr:cNvSpPr>
      </xdr:nvSpPr>
      <xdr:spPr>
        <a:xfrm>
          <a:off x="2438400" y="42957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1323975</xdr:colOff>
      <xdr:row>21</xdr:row>
      <xdr:rowOff>104775</xdr:rowOff>
    </xdr:from>
    <xdr:to>
      <xdr:col>3</xdr:col>
      <xdr:colOff>0</xdr:colOff>
      <xdr:row>21</xdr:row>
      <xdr:rowOff>104775</xdr:rowOff>
    </xdr:to>
    <xdr:sp>
      <xdr:nvSpPr>
        <xdr:cNvPr id="12" name="Line 19"/>
        <xdr:cNvSpPr>
          <a:spLocks/>
        </xdr:cNvSpPr>
      </xdr:nvSpPr>
      <xdr:spPr>
        <a:xfrm>
          <a:off x="2057400" y="44862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1819275</xdr:colOff>
      <xdr:row>22</xdr:row>
      <xdr:rowOff>104775</xdr:rowOff>
    </xdr:from>
    <xdr:to>
      <xdr:col>3</xdr:col>
      <xdr:colOff>0</xdr:colOff>
      <xdr:row>22</xdr:row>
      <xdr:rowOff>104775</xdr:rowOff>
    </xdr:to>
    <xdr:sp>
      <xdr:nvSpPr>
        <xdr:cNvPr id="13" name="Line 20"/>
        <xdr:cNvSpPr>
          <a:spLocks/>
        </xdr:cNvSpPr>
      </xdr:nvSpPr>
      <xdr:spPr>
        <a:xfrm>
          <a:off x="2552700" y="46863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1095375</xdr:colOff>
      <xdr:row>23</xdr:row>
      <xdr:rowOff>104775</xdr:rowOff>
    </xdr:from>
    <xdr:to>
      <xdr:col>3</xdr:col>
      <xdr:colOff>0</xdr:colOff>
      <xdr:row>23</xdr:row>
      <xdr:rowOff>104775</xdr:rowOff>
    </xdr:to>
    <xdr:sp>
      <xdr:nvSpPr>
        <xdr:cNvPr id="14" name="Line 21"/>
        <xdr:cNvSpPr>
          <a:spLocks/>
        </xdr:cNvSpPr>
      </xdr:nvSpPr>
      <xdr:spPr>
        <a:xfrm>
          <a:off x="1828800" y="4886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25</xdr:row>
      <xdr:rowOff>114300</xdr:rowOff>
    </xdr:from>
    <xdr:to>
      <xdr:col>3</xdr:col>
      <xdr:colOff>0</xdr:colOff>
      <xdr:row>25</xdr:row>
      <xdr:rowOff>114300</xdr:rowOff>
    </xdr:to>
    <xdr:sp>
      <xdr:nvSpPr>
        <xdr:cNvPr id="15" name="Line 22"/>
        <xdr:cNvSpPr>
          <a:spLocks/>
        </xdr:cNvSpPr>
      </xdr:nvSpPr>
      <xdr:spPr>
        <a:xfrm flipV="1">
          <a:off x="1733550" y="52959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1619250</xdr:colOff>
      <xdr:row>24</xdr:row>
      <xdr:rowOff>104775</xdr:rowOff>
    </xdr:from>
    <xdr:to>
      <xdr:col>3</xdr:col>
      <xdr:colOff>0</xdr:colOff>
      <xdr:row>24</xdr:row>
      <xdr:rowOff>104775</xdr:rowOff>
    </xdr:to>
    <xdr:sp>
      <xdr:nvSpPr>
        <xdr:cNvPr id="16" name="Line 23"/>
        <xdr:cNvSpPr>
          <a:spLocks/>
        </xdr:cNvSpPr>
      </xdr:nvSpPr>
      <xdr:spPr>
        <a:xfrm>
          <a:off x="2352675" y="50863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26</xdr:row>
      <xdr:rowOff>104775</xdr:rowOff>
    </xdr:from>
    <xdr:to>
      <xdr:col>3</xdr:col>
      <xdr:colOff>0</xdr:colOff>
      <xdr:row>26</xdr:row>
      <xdr:rowOff>104775</xdr:rowOff>
    </xdr:to>
    <xdr:sp>
      <xdr:nvSpPr>
        <xdr:cNvPr id="17" name="Line 25"/>
        <xdr:cNvSpPr>
          <a:spLocks/>
        </xdr:cNvSpPr>
      </xdr:nvSpPr>
      <xdr:spPr>
        <a:xfrm flipV="1">
          <a:off x="1495425" y="548640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1104900</xdr:colOff>
      <xdr:row>27</xdr:row>
      <xdr:rowOff>104775</xdr:rowOff>
    </xdr:from>
    <xdr:to>
      <xdr:col>3</xdr:col>
      <xdr:colOff>0</xdr:colOff>
      <xdr:row>27</xdr:row>
      <xdr:rowOff>104775</xdr:rowOff>
    </xdr:to>
    <xdr:sp>
      <xdr:nvSpPr>
        <xdr:cNvPr id="18" name="Line 26"/>
        <xdr:cNvSpPr>
          <a:spLocks/>
        </xdr:cNvSpPr>
      </xdr:nvSpPr>
      <xdr:spPr>
        <a:xfrm>
          <a:off x="1838325" y="56864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1905000</xdr:colOff>
      <xdr:row>28</xdr:row>
      <xdr:rowOff>104775</xdr:rowOff>
    </xdr:from>
    <xdr:to>
      <xdr:col>3</xdr:col>
      <xdr:colOff>0</xdr:colOff>
      <xdr:row>28</xdr:row>
      <xdr:rowOff>104775</xdr:rowOff>
    </xdr:to>
    <xdr:sp>
      <xdr:nvSpPr>
        <xdr:cNvPr id="19" name="Line 27"/>
        <xdr:cNvSpPr>
          <a:spLocks/>
        </xdr:cNvSpPr>
      </xdr:nvSpPr>
      <xdr:spPr>
        <a:xfrm>
          <a:off x="2638425" y="58864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2152650</xdr:colOff>
      <xdr:row>29</xdr:row>
      <xdr:rowOff>104775</xdr:rowOff>
    </xdr:from>
    <xdr:to>
      <xdr:col>3</xdr:col>
      <xdr:colOff>0</xdr:colOff>
      <xdr:row>29</xdr:row>
      <xdr:rowOff>104775</xdr:rowOff>
    </xdr:to>
    <xdr:sp>
      <xdr:nvSpPr>
        <xdr:cNvPr id="20" name="Line 28"/>
        <xdr:cNvSpPr>
          <a:spLocks/>
        </xdr:cNvSpPr>
      </xdr:nvSpPr>
      <xdr:spPr>
        <a:xfrm>
          <a:off x="2886075" y="6086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2152650</xdr:colOff>
      <xdr:row>30</xdr:row>
      <xdr:rowOff>114300</xdr:rowOff>
    </xdr:from>
    <xdr:to>
      <xdr:col>3</xdr:col>
      <xdr:colOff>0</xdr:colOff>
      <xdr:row>30</xdr:row>
      <xdr:rowOff>114300</xdr:rowOff>
    </xdr:to>
    <xdr:sp>
      <xdr:nvSpPr>
        <xdr:cNvPr id="21" name="Line 29"/>
        <xdr:cNvSpPr>
          <a:spLocks/>
        </xdr:cNvSpPr>
      </xdr:nvSpPr>
      <xdr:spPr>
        <a:xfrm flipV="1">
          <a:off x="2886075" y="62960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1819275</xdr:colOff>
      <xdr:row>2</xdr:row>
      <xdr:rowOff>104775</xdr:rowOff>
    </xdr:from>
    <xdr:to>
      <xdr:col>8</xdr:col>
      <xdr:colOff>0</xdr:colOff>
      <xdr:row>2</xdr:row>
      <xdr:rowOff>104775</xdr:rowOff>
    </xdr:to>
    <xdr:sp>
      <xdr:nvSpPr>
        <xdr:cNvPr id="22" name="Line 30"/>
        <xdr:cNvSpPr>
          <a:spLocks/>
        </xdr:cNvSpPr>
      </xdr:nvSpPr>
      <xdr:spPr>
        <a:xfrm>
          <a:off x="6696075" y="6858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1333500</xdr:colOff>
      <xdr:row>3</xdr:row>
      <xdr:rowOff>104775</xdr:rowOff>
    </xdr:from>
    <xdr:to>
      <xdr:col>8</xdr:col>
      <xdr:colOff>0</xdr:colOff>
      <xdr:row>3</xdr:row>
      <xdr:rowOff>104775</xdr:rowOff>
    </xdr:to>
    <xdr:sp>
      <xdr:nvSpPr>
        <xdr:cNvPr id="23" name="Line 31"/>
        <xdr:cNvSpPr>
          <a:spLocks/>
        </xdr:cNvSpPr>
      </xdr:nvSpPr>
      <xdr:spPr>
        <a:xfrm flipV="1">
          <a:off x="6210300" y="885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5</xdr:row>
      <xdr:rowOff>104775</xdr:rowOff>
    </xdr:from>
    <xdr:to>
      <xdr:col>8</xdr:col>
      <xdr:colOff>0</xdr:colOff>
      <xdr:row>5</xdr:row>
      <xdr:rowOff>104775</xdr:rowOff>
    </xdr:to>
    <xdr:sp>
      <xdr:nvSpPr>
        <xdr:cNvPr id="24" name="Line 32"/>
        <xdr:cNvSpPr>
          <a:spLocks/>
        </xdr:cNvSpPr>
      </xdr:nvSpPr>
      <xdr:spPr>
        <a:xfrm>
          <a:off x="5353050" y="12858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1590675</xdr:colOff>
      <xdr:row>4</xdr:row>
      <xdr:rowOff>104775</xdr:rowOff>
    </xdr:from>
    <xdr:to>
      <xdr:col>8</xdr:col>
      <xdr:colOff>0</xdr:colOff>
      <xdr:row>4</xdr:row>
      <xdr:rowOff>104775</xdr:rowOff>
    </xdr:to>
    <xdr:sp>
      <xdr:nvSpPr>
        <xdr:cNvPr id="25" name="Line 44"/>
        <xdr:cNvSpPr>
          <a:spLocks/>
        </xdr:cNvSpPr>
      </xdr:nvSpPr>
      <xdr:spPr>
        <a:xfrm>
          <a:off x="6467475" y="10858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781050</xdr:colOff>
      <xdr:row>11</xdr:row>
      <xdr:rowOff>114300</xdr:rowOff>
    </xdr:from>
    <xdr:to>
      <xdr:col>8</xdr:col>
      <xdr:colOff>0</xdr:colOff>
      <xdr:row>11</xdr:row>
      <xdr:rowOff>114300</xdr:rowOff>
    </xdr:to>
    <xdr:sp>
      <xdr:nvSpPr>
        <xdr:cNvPr id="26" name="Line 47"/>
        <xdr:cNvSpPr>
          <a:spLocks/>
        </xdr:cNvSpPr>
      </xdr:nvSpPr>
      <xdr:spPr>
        <a:xfrm>
          <a:off x="5657850" y="24955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1209675</xdr:colOff>
      <xdr:row>15</xdr:row>
      <xdr:rowOff>123825</xdr:rowOff>
    </xdr:from>
    <xdr:to>
      <xdr:col>8</xdr:col>
      <xdr:colOff>0</xdr:colOff>
      <xdr:row>15</xdr:row>
      <xdr:rowOff>123825</xdr:rowOff>
    </xdr:to>
    <xdr:sp>
      <xdr:nvSpPr>
        <xdr:cNvPr id="27" name="Line 54"/>
        <xdr:cNvSpPr>
          <a:spLocks/>
        </xdr:cNvSpPr>
      </xdr:nvSpPr>
      <xdr:spPr>
        <a:xfrm flipH="1" flipV="1">
          <a:off x="6086475" y="33051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28" name="Line 55"/>
        <xdr:cNvSpPr>
          <a:spLocks/>
        </xdr:cNvSpPr>
      </xdr:nvSpPr>
      <xdr:spPr>
        <a:xfrm>
          <a:off x="5353050" y="34956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1171575</xdr:colOff>
      <xdr:row>13</xdr:row>
      <xdr:rowOff>114300</xdr:rowOff>
    </xdr:from>
    <xdr:to>
      <xdr:col>3</xdr:col>
      <xdr:colOff>0</xdr:colOff>
      <xdr:row>13</xdr:row>
      <xdr:rowOff>114300</xdr:rowOff>
    </xdr:to>
    <xdr:sp>
      <xdr:nvSpPr>
        <xdr:cNvPr id="29" name="Line 59"/>
        <xdr:cNvSpPr>
          <a:spLocks/>
        </xdr:cNvSpPr>
      </xdr:nvSpPr>
      <xdr:spPr>
        <a:xfrm>
          <a:off x="1905000" y="289560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13</xdr:row>
      <xdr:rowOff>104775</xdr:rowOff>
    </xdr:from>
    <xdr:to>
      <xdr:col>3</xdr:col>
      <xdr:colOff>9525</xdr:colOff>
      <xdr:row>13</xdr:row>
      <xdr:rowOff>104775</xdr:rowOff>
    </xdr:to>
    <xdr:sp>
      <xdr:nvSpPr>
        <xdr:cNvPr id="30" name="Line 65"/>
        <xdr:cNvSpPr>
          <a:spLocks/>
        </xdr:cNvSpPr>
      </xdr:nvSpPr>
      <xdr:spPr>
        <a:xfrm flipV="1">
          <a:off x="3543300" y="2886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4</xdr:row>
      <xdr:rowOff>114300</xdr:rowOff>
    </xdr:from>
    <xdr:to>
      <xdr:col>3</xdr:col>
      <xdr:colOff>0</xdr:colOff>
      <xdr:row>4</xdr:row>
      <xdr:rowOff>114300</xdr:rowOff>
    </xdr:to>
    <xdr:sp>
      <xdr:nvSpPr>
        <xdr:cNvPr id="31" name="Line 74"/>
        <xdr:cNvSpPr>
          <a:spLocks/>
        </xdr:cNvSpPr>
      </xdr:nvSpPr>
      <xdr:spPr>
        <a:xfrm>
          <a:off x="1285875" y="109537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1343025</xdr:colOff>
      <xdr:row>8</xdr:row>
      <xdr:rowOff>104775</xdr:rowOff>
    </xdr:from>
    <xdr:to>
      <xdr:col>3</xdr:col>
      <xdr:colOff>0</xdr:colOff>
      <xdr:row>8</xdr:row>
      <xdr:rowOff>104775</xdr:rowOff>
    </xdr:to>
    <xdr:sp>
      <xdr:nvSpPr>
        <xdr:cNvPr id="32" name="Line 75"/>
        <xdr:cNvSpPr>
          <a:spLocks/>
        </xdr:cNvSpPr>
      </xdr:nvSpPr>
      <xdr:spPr>
        <a:xfrm>
          <a:off x="2076450" y="18859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1343025</xdr:colOff>
      <xdr:row>9</xdr:row>
      <xdr:rowOff>114300</xdr:rowOff>
    </xdr:from>
    <xdr:to>
      <xdr:col>3</xdr:col>
      <xdr:colOff>0</xdr:colOff>
      <xdr:row>9</xdr:row>
      <xdr:rowOff>114300</xdr:rowOff>
    </xdr:to>
    <xdr:sp>
      <xdr:nvSpPr>
        <xdr:cNvPr id="33" name="Line 76"/>
        <xdr:cNvSpPr>
          <a:spLocks/>
        </xdr:cNvSpPr>
      </xdr:nvSpPr>
      <xdr:spPr>
        <a:xfrm>
          <a:off x="2076450" y="20955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1343025</xdr:colOff>
      <xdr:row>11</xdr:row>
      <xdr:rowOff>104775</xdr:rowOff>
    </xdr:from>
    <xdr:to>
      <xdr:col>3</xdr:col>
      <xdr:colOff>0</xdr:colOff>
      <xdr:row>11</xdr:row>
      <xdr:rowOff>104775</xdr:rowOff>
    </xdr:to>
    <xdr:sp>
      <xdr:nvSpPr>
        <xdr:cNvPr id="34" name="Line 77"/>
        <xdr:cNvSpPr>
          <a:spLocks/>
        </xdr:cNvSpPr>
      </xdr:nvSpPr>
      <xdr:spPr>
        <a:xfrm>
          <a:off x="2076450" y="24860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35" name="Line 78"/>
        <xdr:cNvSpPr>
          <a:spLocks/>
        </xdr:cNvSpPr>
      </xdr:nvSpPr>
      <xdr:spPr>
        <a:xfrm>
          <a:off x="5353050" y="149542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781050</xdr:colOff>
      <xdr:row>7</xdr:row>
      <xdr:rowOff>104775</xdr:rowOff>
    </xdr:from>
    <xdr:to>
      <xdr:col>8</xdr:col>
      <xdr:colOff>0</xdr:colOff>
      <xdr:row>7</xdr:row>
      <xdr:rowOff>104775</xdr:rowOff>
    </xdr:to>
    <xdr:sp>
      <xdr:nvSpPr>
        <xdr:cNvPr id="36" name="Line 79"/>
        <xdr:cNvSpPr>
          <a:spLocks/>
        </xdr:cNvSpPr>
      </xdr:nvSpPr>
      <xdr:spPr>
        <a:xfrm>
          <a:off x="5657850" y="16859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781050</xdr:colOff>
      <xdr:row>8</xdr:row>
      <xdr:rowOff>104775</xdr:rowOff>
    </xdr:from>
    <xdr:to>
      <xdr:col>8</xdr:col>
      <xdr:colOff>0</xdr:colOff>
      <xdr:row>8</xdr:row>
      <xdr:rowOff>104775</xdr:rowOff>
    </xdr:to>
    <xdr:sp>
      <xdr:nvSpPr>
        <xdr:cNvPr id="37" name="Line 80"/>
        <xdr:cNvSpPr>
          <a:spLocks/>
        </xdr:cNvSpPr>
      </xdr:nvSpPr>
      <xdr:spPr>
        <a:xfrm>
          <a:off x="5657850" y="18859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781050</xdr:colOff>
      <xdr:row>9</xdr:row>
      <xdr:rowOff>114300</xdr:rowOff>
    </xdr:from>
    <xdr:to>
      <xdr:col>8</xdr:col>
      <xdr:colOff>0</xdr:colOff>
      <xdr:row>9</xdr:row>
      <xdr:rowOff>114300</xdr:rowOff>
    </xdr:to>
    <xdr:sp>
      <xdr:nvSpPr>
        <xdr:cNvPr id="38" name="Line 81"/>
        <xdr:cNvSpPr>
          <a:spLocks/>
        </xdr:cNvSpPr>
      </xdr:nvSpPr>
      <xdr:spPr>
        <a:xfrm>
          <a:off x="5657850" y="2095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781050</xdr:colOff>
      <xdr:row>10</xdr:row>
      <xdr:rowOff>114300</xdr:rowOff>
    </xdr:from>
    <xdr:to>
      <xdr:col>8</xdr:col>
      <xdr:colOff>0</xdr:colOff>
      <xdr:row>10</xdr:row>
      <xdr:rowOff>114300</xdr:rowOff>
    </xdr:to>
    <xdr:sp>
      <xdr:nvSpPr>
        <xdr:cNvPr id="39" name="Line 82"/>
        <xdr:cNvSpPr>
          <a:spLocks/>
        </xdr:cNvSpPr>
      </xdr:nvSpPr>
      <xdr:spPr>
        <a:xfrm>
          <a:off x="5657850" y="22955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20</xdr:row>
      <xdr:rowOff>38100</xdr:rowOff>
    </xdr:from>
    <xdr:to>
      <xdr:col>6</xdr:col>
      <xdr:colOff>1000125</xdr:colOff>
      <xdr:row>21</xdr:row>
      <xdr:rowOff>0</xdr:rowOff>
    </xdr:to>
    <xdr:sp>
      <xdr:nvSpPr>
        <xdr:cNvPr id="40" name="テキスト ボックス 46"/>
        <xdr:cNvSpPr txBox="1">
          <a:spLocks noChangeArrowheads="1"/>
        </xdr:cNvSpPr>
      </xdr:nvSpPr>
      <xdr:spPr>
        <a:xfrm>
          <a:off x="5019675" y="4219575"/>
          <a:ext cx="857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利用上の注意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0</xdr:row>
      <xdr:rowOff>0</xdr:rowOff>
    </xdr:from>
    <xdr:to>
      <xdr:col>13</xdr:col>
      <xdr:colOff>104775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14800" y="0"/>
          <a:ext cx="76200" cy="0"/>
        </a:xfrm>
        <a:prstGeom prst="rightBracket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0</xdr:row>
      <xdr:rowOff>0</xdr:rowOff>
    </xdr:from>
    <xdr:to>
      <xdr:col>13</xdr:col>
      <xdr:colOff>104775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114800" y="0"/>
          <a:ext cx="76200" cy="0"/>
        </a:xfrm>
        <a:prstGeom prst="rightBracket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0</xdr:row>
      <xdr:rowOff>0</xdr:rowOff>
    </xdr:from>
    <xdr:to>
      <xdr:col>13</xdr:col>
      <xdr:colOff>104775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114800" y="0"/>
          <a:ext cx="76200" cy="0"/>
        </a:xfrm>
        <a:prstGeom prst="rightBracket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0</xdr:row>
      <xdr:rowOff>0</xdr:rowOff>
    </xdr:from>
    <xdr:to>
      <xdr:col>13</xdr:col>
      <xdr:colOff>104775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114800" y="0"/>
          <a:ext cx="76200" cy="0"/>
        </a:xfrm>
        <a:prstGeom prst="rightBracket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66675</xdr:rowOff>
    </xdr:from>
    <xdr:to>
      <xdr:col>29</xdr:col>
      <xdr:colOff>171450</xdr:colOff>
      <xdr:row>13</xdr:row>
      <xdr:rowOff>1847850</xdr:rowOff>
    </xdr:to>
    <xdr:grpSp>
      <xdr:nvGrpSpPr>
        <xdr:cNvPr id="5" name="Group 125"/>
        <xdr:cNvGrpSpPr>
          <a:grpSpLocks/>
        </xdr:cNvGrpSpPr>
      </xdr:nvGrpSpPr>
      <xdr:grpSpPr>
        <a:xfrm>
          <a:off x="5353050" y="1304925"/>
          <a:ext cx="4000500" cy="2809875"/>
          <a:chOff x="437" y="25"/>
          <a:chExt cx="349" cy="244"/>
        </a:xfrm>
        <a:solidFill>
          <a:srgbClr val="FFFFFF"/>
        </a:solidFill>
      </xdr:grpSpPr>
      <xdr:pic>
        <xdr:nvPicPr>
          <xdr:cNvPr id="6" name="Picture 126" descr="倉吉地図新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37" y="25"/>
            <a:ext cx="349" cy="24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Text Box 127"/>
          <xdr:cNvSpPr txBox="1">
            <a:spLocks noChangeArrowheads="1"/>
          </xdr:cNvSpPr>
        </xdr:nvSpPr>
        <xdr:spPr>
          <a:xfrm>
            <a:off x="729" y="37"/>
            <a:ext cx="20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850" b="0" i="0" u="none" baseline="0">
                <a:solidFill>
                  <a:srgbClr val="000000"/>
                </a:solidFill>
              </a:rPr>
              <a:t>上井</a:t>
            </a:r>
          </a:p>
        </xdr:txBody>
      </xdr:sp>
      <xdr:sp>
        <xdr:nvSpPr>
          <xdr:cNvPr id="8" name="Text Box 128"/>
          <xdr:cNvSpPr txBox="1">
            <a:spLocks noChangeArrowheads="1"/>
          </xdr:cNvSpPr>
        </xdr:nvSpPr>
        <xdr:spPr>
          <a:xfrm>
            <a:off x="739" y="88"/>
            <a:ext cx="2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850" b="0" i="0" u="none" baseline="0">
                <a:solidFill>
                  <a:srgbClr val="000000"/>
                </a:solidFill>
              </a:rPr>
              <a:t>西郷</a:t>
            </a:r>
          </a:p>
        </xdr:txBody>
      </xdr:sp>
      <xdr:sp>
        <xdr:nvSpPr>
          <xdr:cNvPr id="9" name="Text Box 129"/>
          <xdr:cNvSpPr txBox="1">
            <a:spLocks noChangeArrowheads="1"/>
          </xdr:cNvSpPr>
        </xdr:nvSpPr>
        <xdr:spPr>
          <a:xfrm>
            <a:off x="725" y="102"/>
            <a:ext cx="2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850" b="0" i="0" u="none" baseline="0">
                <a:solidFill>
                  <a:srgbClr val="000000"/>
                </a:solidFill>
              </a:rPr>
              <a:t>上灘</a:t>
            </a:r>
          </a:p>
        </xdr:txBody>
      </xdr:sp>
      <xdr:sp>
        <xdr:nvSpPr>
          <xdr:cNvPr id="10" name="Text Box 130"/>
          <xdr:cNvSpPr txBox="1">
            <a:spLocks noChangeArrowheads="1"/>
          </xdr:cNvSpPr>
        </xdr:nvSpPr>
        <xdr:spPr>
          <a:xfrm>
            <a:off x="705" y="88"/>
            <a:ext cx="2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成徳</a:t>
            </a:r>
          </a:p>
        </xdr:txBody>
      </xdr:sp>
      <xdr:sp>
        <xdr:nvSpPr>
          <xdr:cNvPr id="11" name="Text Box 131"/>
          <xdr:cNvSpPr txBox="1">
            <a:spLocks noChangeArrowheads="1"/>
          </xdr:cNvSpPr>
        </xdr:nvSpPr>
        <xdr:spPr>
          <a:xfrm>
            <a:off x="702" y="102"/>
            <a:ext cx="2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明倫</a:t>
            </a:r>
          </a:p>
        </xdr:txBody>
      </xdr:sp>
      <xdr:sp>
        <xdr:nvSpPr>
          <xdr:cNvPr id="12" name="Text Box 132"/>
          <xdr:cNvSpPr txBox="1">
            <a:spLocks noChangeArrowheads="1"/>
          </xdr:cNvSpPr>
        </xdr:nvSpPr>
        <xdr:spPr>
          <a:xfrm>
            <a:off x="691" y="126"/>
            <a:ext cx="22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小鴨</a:t>
            </a:r>
          </a:p>
        </xdr:txBody>
      </xdr:sp>
      <xdr:sp>
        <xdr:nvSpPr>
          <xdr:cNvPr id="13" name="Text Box 133"/>
          <xdr:cNvSpPr txBox="1">
            <a:spLocks noChangeArrowheads="1"/>
          </xdr:cNvSpPr>
        </xdr:nvSpPr>
        <xdr:spPr>
          <a:xfrm>
            <a:off x="659" y="173"/>
            <a:ext cx="31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上小鴨</a:t>
            </a:r>
          </a:p>
        </xdr:txBody>
      </xdr:sp>
      <xdr:sp>
        <xdr:nvSpPr>
          <xdr:cNvPr id="14" name="Text Box 134"/>
          <xdr:cNvSpPr txBox="1">
            <a:spLocks noChangeArrowheads="1"/>
          </xdr:cNvSpPr>
        </xdr:nvSpPr>
        <xdr:spPr>
          <a:xfrm>
            <a:off x="670" y="63"/>
            <a:ext cx="11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社</a:t>
            </a:r>
          </a:p>
        </xdr:txBody>
      </xdr:sp>
      <xdr:sp>
        <xdr:nvSpPr>
          <xdr:cNvPr id="15" name="Text Box 135"/>
          <xdr:cNvSpPr txBox="1">
            <a:spLocks noChangeArrowheads="1"/>
          </xdr:cNvSpPr>
        </xdr:nvSpPr>
        <xdr:spPr>
          <a:xfrm>
            <a:off x="638" y="51"/>
            <a:ext cx="22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灘手</a:t>
            </a:r>
          </a:p>
        </xdr:txBody>
      </xdr:sp>
      <xdr:sp>
        <xdr:nvSpPr>
          <xdr:cNvPr id="16" name="Text Box 136"/>
          <xdr:cNvSpPr txBox="1">
            <a:spLocks noChangeArrowheads="1"/>
          </xdr:cNvSpPr>
        </xdr:nvSpPr>
        <xdr:spPr>
          <a:xfrm>
            <a:off x="572" y="117"/>
            <a:ext cx="21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高城</a:t>
            </a:r>
          </a:p>
        </xdr:txBody>
      </xdr:sp>
      <xdr:sp>
        <xdr:nvSpPr>
          <xdr:cNvPr id="17" name="Text Box 137"/>
          <xdr:cNvSpPr txBox="1">
            <a:spLocks noChangeArrowheads="1"/>
          </xdr:cNvSpPr>
        </xdr:nvSpPr>
        <xdr:spPr>
          <a:xfrm>
            <a:off x="608" y="140"/>
            <a:ext cx="22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北谷</a:t>
            </a:r>
          </a:p>
        </xdr:txBody>
      </xdr:sp>
      <xdr:sp>
        <xdr:nvSpPr>
          <xdr:cNvPr id="18" name="Text Box 138"/>
          <xdr:cNvSpPr txBox="1">
            <a:spLocks noChangeArrowheads="1"/>
          </xdr:cNvSpPr>
        </xdr:nvSpPr>
        <xdr:spPr>
          <a:xfrm>
            <a:off x="562" y="201"/>
            <a:ext cx="21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関金</a:t>
            </a:r>
          </a:p>
        </xdr:txBody>
      </xdr:sp>
      <xdr:sp>
        <xdr:nvSpPr>
          <xdr:cNvPr id="19" name="Rectangle 139"/>
          <xdr:cNvSpPr>
            <a:spLocks/>
          </xdr:cNvSpPr>
        </xdr:nvSpPr>
        <xdr:spPr>
          <a:xfrm>
            <a:off x="703" y="37"/>
            <a:ext cx="21" cy="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Text Box 140"/>
          <xdr:cNvSpPr txBox="1">
            <a:spLocks noChangeArrowheads="1"/>
          </xdr:cNvSpPr>
        </xdr:nvSpPr>
        <xdr:spPr>
          <a:xfrm>
            <a:off x="695" y="37"/>
            <a:ext cx="29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850" b="0" i="0" u="none" baseline="0">
                <a:solidFill>
                  <a:srgbClr val="000000"/>
                </a:solidFill>
              </a:rPr>
              <a:t>上北条</a:t>
            </a:r>
          </a:p>
        </xdr:txBody>
      </xdr:sp>
    </xdr:grpSp>
    <xdr:clientData/>
  </xdr:twoCellAnchor>
  <xdr:twoCellAnchor>
    <xdr:from>
      <xdr:col>8</xdr:col>
      <xdr:colOff>219075</xdr:colOff>
      <xdr:row>13</xdr:row>
      <xdr:rowOff>1743075</xdr:rowOff>
    </xdr:from>
    <xdr:to>
      <xdr:col>17</xdr:col>
      <xdr:colOff>276225</xdr:colOff>
      <xdr:row>15</xdr:row>
      <xdr:rowOff>38100</xdr:rowOff>
    </xdr:to>
    <xdr:grpSp>
      <xdr:nvGrpSpPr>
        <xdr:cNvPr id="21" name="Group 24"/>
        <xdr:cNvGrpSpPr>
          <a:grpSpLocks/>
        </xdr:cNvGrpSpPr>
      </xdr:nvGrpSpPr>
      <xdr:grpSpPr>
        <a:xfrm>
          <a:off x="2733675" y="4010025"/>
          <a:ext cx="2886075" cy="1485900"/>
          <a:chOff x="401" y="428"/>
          <a:chExt cx="303" cy="156"/>
        </a:xfrm>
        <a:solidFill>
          <a:srgbClr val="FFFFFF"/>
        </a:solidFill>
      </xdr:grpSpPr>
      <xdr:pic>
        <xdr:nvPicPr>
          <xdr:cNvPr id="22" name="Picture 25" descr="tottori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1" y="428"/>
            <a:ext cx="303" cy="1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3" name="Text Box 26"/>
          <xdr:cNvSpPr txBox="1">
            <a:spLocks noChangeAspect="1" noChangeArrowheads="1"/>
          </xdr:cNvSpPr>
        </xdr:nvSpPr>
        <xdr:spPr>
          <a:xfrm>
            <a:off x="562" y="478"/>
            <a:ext cx="8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鳥取県倉吉市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</xdr:row>
      <xdr:rowOff>9525</xdr:rowOff>
    </xdr:from>
    <xdr:to>
      <xdr:col>3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1743075" y="3781425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</xdr:rowOff>
    </xdr:from>
    <xdr:to>
      <xdr:col>5</xdr:col>
      <xdr:colOff>0</xdr:colOff>
      <xdr:row>32</xdr:row>
      <xdr:rowOff>0</xdr:rowOff>
    </xdr:to>
    <xdr:sp>
      <xdr:nvSpPr>
        <xdr:cNvPr id="2" name="Line 7"/>
        <xdr:cNvSpPr>
          <a:spLocks/>
        </xdr:cNvSpPr>
      </xdr:nvSpPr>
      <xdr:spPr>
        <a:xfrm>
          <a:off x="2905125" y="3781425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9525</xdr:rowOff>
    </xdr:from>
    <xdr:to>
      <xdr:col>8</xdr:col>
      <xdr:colOff>0</xdr:colOff>
      <xdr:row>32</xdr:row>
      <xdr:rowOff>0</xdr:rowOff>
    </xdr:to>
    <xdr:sp>
      <xdr:nvSpPr>
        <xdr:cNvPr id="3" name="Line 8"/>
        <xdr:cNvSpPr>
          <a:spLocks/>
        </xdr:cNvSpPr>
      </xdr:nvSpPr>
      <xdr:spPr>
        <a:xfrm>
          <a:off x="4648200" y="3781425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9525</xdr:rowOff>
    </xdr:from>
    <xdr:to>
      <xdr:col>10</xdr:col>
      <xdr:colOff>0</xdr:colOff>
      <xdr:row>32</xdr:row>
      <xdr:rowOff>0</xdr:rowOff>
    </xdr:to>
    <xdr:sp>
      <xdr:nvSpPr>
        <xdr:cNvPr id="4" name="Line 9"/>
        <xdr:cNvSpPr>
          <a:spLocks/>
        </xdr:cNvSpPr>
      </xdr:nvSpPr>
      <xdr:spPr>
        <a:xfrm>
          <a:off x="5810250" y="3781425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32</xdr:row>
      <xdr:rowOff>0</xdr:rowOff>
    </xdr:to>
    <xdr:sp>
      <xdr:nvSpPr>
        <xdr:cNvPr id="5" name="Line 10"/>
        <xdr:cNvSpPr>
          <a:spLocks/>
        </xdr:cNvSpPr>
      </xdr:nvSpPr>
      <xdr:spPr>
        <a:xfrm>
          <a:off x="7677150" y="3781425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9525</xdr:rowOff>
    </xdr:from>
    <xdr:to>
      <xdr:col>3</xdr:col>
      <xdr:colOff>0</xdr:colOff>
      <xdr:row>15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1743075" y="428625"/>
          <a:ext cx="0" cy="27146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15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2905125" y="428625"/>
          <a:ext cx="0" cy="27146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8</xdr:col>
      <xdr:colOff>0</xdr:colOff>
      <xdr:row>15</xdr:row>
      <xdr:rowOff>0</xdr:rowOff>
    </xdr:to>
    <xdr:sp>
      <xdr:nvSpPr>
        <xdr:cNvPr id="8" name="Line 18"/>
        <xdr:cNvSpPr>
          <a:spLocks/>
        </xdr:cNvSpPr>
      </xdr:nvSpPr>
      <xdr:spPr>
        <a:xfrm flipH="1">
          <a:off x="4648200" y="428625"/>
          <a:ext cx="0" cy="27146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0</xdr:colOff>
      <xdr:row>14</xdr:row>
      <xdr:rowOff>200025</xdr:rowOff>
    </xdr:to>
    <xdr:sp>
      <xdr:nvSpPr>
        <xdr:cNvPr id="9" name="Line 18"/>
        <xdr:cNvSpPr>
          <a:spLocks/>
        </xdr:cNvSpPr>
      </xdr:nvSpPr>
      <xdr:spPr>
        <a:xfrm flipH="1">
          <a:off x="5810250" y="428625"/>
          <a:ext cx="0" cy="27051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9525</xdr:rowOff>
    </xdr:from>
    <xdr:to>
      <xdr:col>14</xdr:col>
      <xdr:colOff>0</xdr:colOff>
      <xdr:row>14</xdr:row>
      <xdr:rowOff>209550</xdr:rowOff>
    </xdr:to>
    <xdr:sp>
      <xdr:nvSpPr>
        <xdr:cNvPr id="10" name="Line 18"/>
        <xdr:cNvSpPr>
          <a:spLocks/>
        </xdr:cNvSpPr>
      </xdr:nvSpPr>
      <xdr:spPr>
        <a:xfrm flipH="1">
          <a:off x="7677150" y="428625"/>
          <a:ext cx="0" cy="27146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9525</xdr:rowOff>
    </xdr:from>
    <xdr:to>
      <xdr:col>3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800225" y="46672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9525</xdr:rowOff>
    </xdr:from>
    <xdr:to>
      <xdr:col>6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600450" y="46672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9525</xdr:rowOff>
    </xdr:from>
    <xdr:to>
      <xdr:col>9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5400675" y="46672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9525</xdr:rowOff>
    </xdr:from>
    <xdr:to>
      <xdr:col>12</xdr:col>
      <xdr:colOff>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7200900" y="46672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9525</xdr:rowOff>
    </xdr:from>
    <xdr:to>
      <xdr:col>15</xdr:col>
      <xdr:colOff>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001125" y="46672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0</xdr:colOff>
      <xdr:row>41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800225" y="482917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41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3600450" y="482917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9525</xdr:rowOff>
    </xdr:from>
    <xdr:to>
      <xdr:col>9</xdr:col>
      <xdr:colOff>0</xdr:colOff>
      <xdr:row>41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5400675" y="4829175"/>
          <a:ext cx="0" cy="37719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9525</xdr:rowOff>
    </xdr:from>
    <xdr:to>
      <xdr:col>12</xdr:col>
      <xdr:colOff>0</xdr:colOff>
      <xdr:row>41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7200900" y="4829175"/>
          <a:ext cx="0" cy="3781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9525</xdr:rowOff>
    </xdr:from>
    <xdr:to>
      <xdr:col>18</xdr:col>
      <xdr:colOff>0</xdr:colOff>
      <xdr:row>41</xdr:row>
      <xdr:rowOff>19050</xdr:rowOff>
    </xdr:to>
    <xdr:sp>
      <xdr:nvSpPr>
        <xdr:cNvPr id="10" name="Line 11"/>
        <xdr:cNvSpPr>
          <a:spLocks/>
        </xdr:cNvSpPr>
      </xdr:nvSpPr>
      <xdr:spPr>
        <a:xfrm flipH="1">
          <a:off x="10972800" y="4829175"/>
          <a:ext cx="0" cy="3781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9525</xdr:rowOff>
    </xdr:from>
    <xdr:to>
      <xdr:col>18</xdr:col>
      <xdr:colOff>0</xdr:colOff>
      <xdr:row>20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10972800" y="466725"/>
          <a:ext cx="0" cy="37623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23</xdr:row>
      <xdr:rowOff>0</xdr:rowOff>
    </xdr:from>
    <xdr:to>
      <xdr:col>15</xdr:col>
      <xdr:colOff>9525</xdr:colOff>
      <xdr:row>41</xdr:row>
      <xdr:rowOff>9525</xdr:rowOff>
    </xdr:to>
    <xdr:sp>
      <xdr:nvSpPr>
        <xdr:cNvPr id="12" name="Line 20"/>
        <xdr:cNvSpPr>
          <a:spLocks/>
        </xdr:cNvSpPr>
      </xdr:nvSpPr>
      <xdr:spPr>
        <a:xfrm flipH="1">
          <a:off x="9010650" y="4819650"/>
          <a:ext cx="0" cy="3781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</xdr:row>
      <xdr:rowOff>114300</xdr:rowOff>
    </xdr:from>
    <xdr:to>
      <xdr:col>3</xdr:col>
      <xdr:colOff>381000</xdr:colOff>
      <xdr:row>3</xdr:row>
      <xdr:rowOff>371475</xdr:rowOff>
    </xdr:to>
    <xdr:sp>
      <xdr:nvSpPr>
        <xdr:cNvPr id="1" name="Oval 14"/>
        <xdr:cNvSpPr>
          <a:spLocks/>
        </xdr:cNvSpPr>
      </xdr:nvSpPr>
      <xdr:spPr>
        <a:xfrm>
          <a:off x="2038350" y="1009650"/>
          <a:ext cx="3619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順位</a:t>
          </a:r>
        </a:p>
      </xdr:txBody>
    </xdr:sp>
    <xdr:clientData/>
  </xdr:twoCellAnchor>
  <xdr:twoCellAnchor>
    <xdr:from>
      <xdr:col>7</xdr:col>
      <xdr:colOff>28575</xdr:colOff>
      <xdr:row>2</xdr:row>
      <xdr:rowOff>342900</xdr:rowOff>
    </xdr:from>
    <xdr:to>
      <xdr:col>7</xdr:col>
      <xdr:colOff>381000</xdr:colOff>
      <xdr:row>3</xdr:row>
      <xdr:rowOff>114300</xdr:rowOff>
    </xdr:to>
    <xdr:sp>
      <xdr:nvSpPr>
        <xdr:cNvPr id="2" name="Oval 14"/>
        <xdr:cNvSpPr>
          <a:spLocks/>
        </xdr:cNvSpPr>
      </xdr:nvSpPr>
      <xdr:spPr>
        <a:xfrm>
          <a:off x="4505325" y="762000"/>
          <a:ext cx="3524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順位</a:t>
          </a:r>
        </a:p>
      </xdr:txBody>
    </xdr:sp>
    <xdr:clientData/>
  </xdr:twoCellAnchor>
  <xdr:twoCellAnchor>
    <xdr:from>
      <xdr:col>9</xdr:col>
      <xdr:colOff>28575</xdr:colOff>
      <xdr:row>2</xdr:row>
      <xdr:rowOff>342900</xdr:rowOff>
    </xdr:from>
    <xdr:to>
      <xdr:col>9</xdr:col>
      <xdr:colOff>381000</xdr:colOff>
      <xdr:row>3</xdr:row>
      <xdr:rowOff>114300</xdr:rowOff>
    </xdr:to>
    <xdr:sp>
      <xdr:nvSpPr>
        <xdr:cNvPr id="3" name="Oval 14"/>
        <xdr:cNvSpPr>
          <a:spLocks/>
        </xdr:cNvSpPr>
      </xdr:nvSpPr>
      <xdr:spPr>
        <a:xfrm>
          <a:off x="5610225" y="762000"/>
          <a:ext cx="3524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順位</a:t>
          </a:r>
        </a:p>
      </xdr:txBody>
    </xdr:sp>
    <xdr:clientData/>
  </xdr:twoCellAnchor>
  <xdr:twoCellAnchor>
    <xdr:from>
      <xdr:col>18</xdr:col>
      <xdr:colOff>28575</xdr:colOff>
      <xdr:row>2</xdr:row>
      <xdr:rowOff>352425</xdr:rowOff>
    </xdr:from>
    <xdr:to>
      <xdr:col>18</xdr:col>
      <xdr:colOff>381000</xdr:colOff>
      <xdr:row>3</xdr:row>
      <xdr:rowOff>123825</xdr:rowOff>
    </xdr:to>
    <xdr:sp>
      <xdr:nvSpPr>
        <xdr:cNvPr id="4" name="Oval 14"/>
        <xdr:cNvSpPr>
          <a:spLocks/>
        </xdr:cNvSpPr>
      </xdr:nvSpPr>
      <xdr:spPr>
        <a:xfrm>
          <a:off x="11334750" y="771525"/>
          <a:ext cx="3524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順位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9525</xdr:rowOff>
    </xdr:from>
    <xdr:to>
      <xdr:col>8</xdr:col>
      <xdr:colOff>0</xdr:colOff>
      <xdr:row>20</xdr:row>
      <xdr:rowOff>28575</xdr:rowOff>
    </xdr:to>
    <xdr:sp>
      <xdr:nvSpPr>
        <xdr:cNvPr id="1" name="Line 1"/>
        <xdr:cNvSpPr>
          <a:spLocks/>
        </xdr:cNvSpPr>
      </xdr:nvSpPr>
      <xdr:spPr>
        <a:xfrm>
          <a:off x="3695700" y="40005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0</xdr:colOff>
      <xdr:row>20</xdr:row>
      <xdr:rowOff>28575</xdr:rowOff>
    </xdr:to>
    <xdr:sp>
      <xdr:nvSpPr>
        <xdr:cNvPr id="2" name="Line 2"/>
        <xdr:cNvSpPr>
          <a:spLocks/>
        </xdr:cNvSpPr>
      </xdr:nvSpPr>
      <xdr:spPr>
        <a:xfrm>
          <a:off x="4781550" y="40005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</xdr:rowOff>
    </xdr:from>
    <xdr:to>
      <xdr:col>10</xdr:col>
      <xdr:colOff>0</xdr:colOff>
      <xdr:row>27</xdr:row>
      <xdr:rowOff>9525</xdr:rowOff>
    </xdr:to>
    <xdr:sp>
      <xdr:nvSpPr>
        <xdr:cNvPr id="1" name="Line 2"/>
        <xdr:cNvSpPr>
          <a:spLocks/>
        </xdr:cNvSpPr>
      </xdr:nvSpPr>
      <xdr:spPr>
        <a:xfrm>
          <a:off x="0" y="5591175"/>
          <a:ext cx="8924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14</xdr:row>
      <xdr:rowOff>57150</xdr:rowOff>
    </xdr:from>
    <xdr:to>
      <xdr:col>2</xdr:col>
      <xdr:colOff>180975</xdr:colOff>
      <xdr:row>15</xdr:row>
      <xdr:rowOff>161925</xdr:rowOff>
    </xdr:to>
    <xdr:sp>
      <xdr:nvSpPr>
        <xdr:cNvPr id="2" name="右中かっこ 4"/>
        <xdr:cNvSpPr>
          <a:spLocks/>
        </xdr:cNvSpPr>
      </xdr:nvSpPr>
      <xdr:spPr>
        <a:xfrm>
          <a:off x="2847975" y="2943225"/>
          <a:ext cx="85725" cy="314325"/>
        </a:xfrm>
        <a:prstGeom prst="rightBrac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14</xdr:row>
      <xdr:rowOff>57150</xdr:rowOff>
    </xdr:from>
    <xdr:to>
      <xdr:col>1</xdr:col>
      <xdr:colOff>180975</xdr:colOff>
      <xdr:row>15</xdr:row>
      <xdr:rowOff>161925</xdr:rowOff>
    </xdr:to>
    <xdr:sp>
      <xdr:nvSpPr>
        <xdr:cNvPr id="3" name="右中かっこ 5"/>
        <xdr:cNvSpPr>
          <a:spLocks/>
        </xdr:cNvSpPr>
      </xdr:nvSpPr>
      <xdr:spPr>
        <a:xfrm>
          <a:off x="2066925" y="2943225"/>
          <a:ext cx="85725" cy="314325"/>
        </a:xfrm>
        <a:prstGeom prst="rightBrac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14</xdr:col>
      <xdr:colOff>0</xdr:colOff>
      <xdr:row>9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0" y="1562100"/>
          <a:ext cx="9591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14</xdr:col>
      <xdr:colOff>0</xdr:colOff>
      <xdr:row>24</xdr:row>
      <xdr:rowOff>9525</xdr:rowOff>
    </xdr:to>
    <xdr:sp>
      <xdr:nvSpPr>
        <xdr:cNvPr id="2" name="直線コネクタ 13"/>
        <xdr:cNvSpPr>
          <a:spLocks/>
        </xdr:cNvSpPr>
      </xdr:nvSpPr>
      <xdr:spPr>
        <a:xfrm>
          <a:off x="0" y="3457575"/>
          <a:ext cx="9591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8:E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375" style="1" customWidth="1"/>
    <col min="2" max="14" width="9.00390625" style="1" customWidth="1"/>
    <col min="15" max="15" width="7.375" style="1" customWidth="1"/>
    <col min="16" max="16384" width="9.00390625" style="1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5.75">
      <c r="E38" s="2"/>
    </row>
    <row r="39" ht="14.25">
      <c r="E39" s="3"/>
    </row>
  </sheetData>
  <sheetProtection/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5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8.75390625" style="45" customWidth="1"/>
    <col min="2" max="16" width="6.625" style="45" customWidth="1"/>
    <col min="17" max="17" width="3.50390625" style="45" customWidth="1"/>
    <col min="18" max="20" width="6.625" style="45" customWidth="1"/>
    <col min="21" max="21" width="9.00390625" style="45" customWidth="1"/>
    <col min="22" max="16384" width="9.00390625" style="9" customWidth="1"/>
  </cols>
  <sheetData>
    <row r="1" spans="1:20" ht="16.5" customHeight="1">
      <c r="A1" s="45" t="s">
        <v>569</v>
      </c>
      <c r="N1" s="77"/>
      <c r="O1" s="77"/>
      <c r="P1" s="77"/>
      <c r="Q1" s="77"/>
      <c r="R1" s="77" t="s">
        <v>781</v>
      </c>
      <c r="S1" s="77"/>
      <c r="T1" s="77"/>
    </row>
    <row r="2" spans="1:21" ht="16.5" customHeight="1">
      <c r="A2" s="98" t="s">
        <v>746</v>
      </c>
      <c r="B2" s="228" t="s">
        <v>444</v>
      </c>
      <c r="C2" s="228" t="s">
        <v>458</v>
      </c>
      <c r="D2" s="228" t="s">
        <v>393</v>
      </c>
      <c r="E2" s="228" t="s">
        <v>83</v>
      </c>
      <c r="F2" s="228" t="s">
        <v>427</v>
      </c>
      <c r="G2" s="228" t="s">
        <v>332</v>
      </c>
      <c r="H2" s="228" t="s">
        <v>166</v>
      </c>
      <c r="I2" s="228" t="s">
        <v>775</v>
      </c>
      <c r="J2" s="228" t="s">
        <v>292</v>
      </c>
      <c r="K2" s="228" t="s">
        <v>95</v>
      </c>
      <c r="L2" s="228" t="s">
        <v>181</v>
      </c>
      <c r="M2" s="228" t="s">
        <v>255</v>
      </c>
      <c r="N2" s="228" t="s">
        <v>440</v>
      </c>
      <c r="O2" s="96" t="s">
        <v>426</v>
      </c>
      <c r="P2" s="96" t="s">
        <v>645</v>
      </c>
      <c r="Q2" s="332"/>
      <c r="R2" s="228" t="s">
        <v>444</v>
      </c>
      <c r="S2" s="96" t="s">
        <v>426</v>
      </c>
      <c r="T2" s="228" t="s">
        <v>645</v>
      </c>
      <c r="U2" s="9"/>
    </row>
    <row r="3" spans="1:21" ht="15" customHeight="1">
      <c r="A3" s="99" t="s">
        <v>392</v>
      </c>
      <c r="B3" s="333">
        <v>50860</v>
      </c>
      <c r="C3" s="333">
        <v>2446</v>
      </c>
      <c r="D3" s="333">
        <v>4041</v>
      </c>
      <c r="E3" s="333">
        <v>2296</v>
      </c>
      <c r="F3" s="333">
        <v>3342</v>
      </c>
      <c r="G3" s="333">
        <v>9669</v>
      </c>
      <c r="H3" s="333">
        <v>8785</v>
      </c>
      <c r="I3" s="334" t="s">
        <v>229</v>
      </c>
      <c r="J3" s="333">
        <v>4330</v>
      </c>
      <c r="K3" s="333">
        <v>3153</v>
      </c>
      <c r="L3" s="333">
        <v>4584</v>
      </c>
      <c r="M3" s="333">
        <v>4932</v>
      </c>
      <c r="N3" s="333">
        <v>3084</v>
      </c>
      <c r="O3" s="335" t="s">
        <v>229</v>
      </c>
      <c r="P3" s="336">
        <v>198</v>
      </c>
      <c r="Q3" s="337"/>
      <c r="R3" s="333">
        <v>4448</v>
      </c>
      <c r="S3" s="336">
        <v>4448</v>
      </c>
      <c r="T3" s="333">
        <v>0</v>
      </c>
      <c r="U3" s="9"/>
    </row>
    <row r="4" spans="1:21" ht="15" customHeight="1">
      <c r="A4" s="125" t="s">
        <v>351</v>
      </c>
      <c r="B4" s="333">
        <f aca="true" t="shared" si="0" ref="B4:B13">SUM(C4:P4)</f>
        <v>50785</v>
      </c>
      <c r="C4" s="333">
        <v>2072</v>
      </c>
      <c r="D4" s="333">
        <v>5191</v>
      </c>
      <c r="E4" s="333">
        <v>2101</v>
      </c>
      <c r="F4" s="333">
        <v>3859</v>
      </c>
      <c r="G4" s="333">
        <v>9326</v>
      </c>
      <c r="H4" s="333">
        <v>8701</v>
      </c>
      <c r="I4" s="333">
        <v>1553</v>
      </c>
      <c r="J4" s="333">
        <v>3711</v>
      </c>
      <c r="K4" s="333">
        <v>2693</v>
      </c>
      <c r="L4" s="333">
        <v>3805</v>
      </c>
      <c r="M4" s="333">
        <v>4952</v>
      </c>
      <c r="N4" s="333">
        <v>2676</v>
      </c>
      <c r="O4" s="335" t="s">
        <v>7</v>
      </c>
      <c r="P4" s="336">
        <v>145</v>
      </c>
      <c r="Q4" s="337"/>
      <c r="R4" s="333">
        <f aca="true" t="shared" si="1" ref="R4:R13">S4+T4</f>
        <v>4028</v>
      </c>
      <c r="S4" s="336">
        <v>4028</v>
      </c>
      <c r="T4" s="333">
        <v>0</v>
      </c>
      <c r="U4" s="9"/>
    </row>
    <row r="5" spans="1:21" ht="15" customHeight="1">
      <c r="A5" s="125" t="s">
        <v>615</v>
      </c>
      <c r="B5" s="333">
        <f t="shared" si="0"/>
        <v>51023</v>
      </c>
      <c r="C5" s="333">
        <v>2312</v>
      </c>
      <c r="D5" s="333">
        <v>6204</v>
      </c>
      <c r="E5" s="333">
        <v>2923</v>
      </c>
      <c r="F5" s="333">
        <v>4977</v>
      </c>
      <c r="G5" s="333">
        <v>7870</v>
      </c>
      <c r="H5" s="333">
        <v>7857</v>
      </c>
      <c r="I5" s="333">
        <v>1353</v>
      </c>
      <c r="J5" s="333">
        <v>4297</v>
      </c>
      <c r="K5" s="333">
        <v>2196</v>
      </c>
      <c r="L5" s="333">
        <v>3225</v>
      </c>
      <c r="M5" s="333">
        <v>5303</v>
      </c>
      <c r="N5" s="333">
        <v>2352</v>
      </c>
      <c r="O5" s="335" t="s">
        <v>7</v>
      </c>
      <c r="P5" s="336">
        <v>154</v>
      </c>
      <c r="Q5" s="337"/>
      <c r="R5" s="333">
        <f t="shared" si="1"/>
        <v>5101</v>
      </c>
      <c r="S5" s="336">
        <v>5101</v>
      </c>
      <c r="T5" s="333">
        <v>0</v>
      </c>
      <c r="U5" s="9"/>
    </row>
    <row r="6" spans="1:21" ht="15" customHeight="1">
      <c r="A6" s="125" t="s">
        <v>147</v>
      </c>
      <c r="B6" s="333">
        <f t="shared" si="0"/>
        <v>52638</v>
      </c>
      <c r="C6" s="333">
        <v>2562</v>
      </c>
      <c r="D6" s="333">
        <v>7020</v>
      </c>
      <c r="E6" s="333">
        <v>4232</v>
      </c>
      <c r="F6" s="333">
        <v>6017</v>
      </c>
      <c r="G6" s="333">
        <v>5546</v>
      </c>
      <c r="H6" s="333">
        <v>6716</v>
      </c>
      <c r="I6" s="333">
        <v>1372</v>
      </c>
      <c r="J6" s="333">
        <v>4944</v>
      </c>
      <c r="K6" s="333">
        <v>2168</v>
      </c>
      <c r="L6" s="333">
        <v>3170</v>
      </c>
      <c r="M6" s="333">
        <v>6485</v>
      </c>
      <c r="N6" s="333">
        <v>2232</v>
      </c>
      <c r="O6" s="335" t="s">
        <v>7</v>
      </c>
      <c r="P6" s="336">
        <v>174</v>
      </c>
      <c r="Q6" s="337"/>
      <c r="R6" s="333">
        <f t="shared" si="1"/>
        <v>5080</v>
      </c>
      <c r="S6" s="336">
        <v>5080</v>
      </c>
      <c r="T6" s="333">
        <v>0</v>
      </c>
      <c r="U6" s="9"/>
    </row>
    <row r="7" spans="1:20" ht="15" customHeight="1">
      <c r="A7" s="125" t="s">
        <v>197</v>
      </c>
      <c r="B7" s="333">
        <f t="shared" si="0"/>
        <v>52336</v>
      </c>
      <c r="C7" s="333">
        <v>2555</v>
      </c>
      <c r="D7" s="333">
        <v>6984</v>
      </c>
      <c r="E7" s="333">
        <v>4542</v>
      </c>
      <c r="F7" s="333">
        <v>6269</v>
      </c>
      <c r="G7" s="333">
        <v>4959</v>
      </c>
      <c r="H7" s="333">
        <v>6053</v>
      </c>
      <c r="I7" s="333">
        <v>1354</v>
      </c>
      <c r="J7" s="333">
        <v>5414</v>
      </c>
      <c r="K7" s="333">
        <v>2110</v>
      </c>
      <c r="L7" s="333">
        <v>3092</v>
      </c>
      <c r="M7" s="333">
        <v>6660</v>
      </c>
      <c r="N7" s="333">
        <v>2187</v>
      </c>
      <c r="O7" s="335" t="s">
        <v>7</v>
      </c>
      <c r="P7" s="336">
        <v>157</v>
      </c>
      <c r="Q7" s="333"/>
      <c r="R7" s="333">
        <f t="shared" si="1"/>
        <v>4924</v>
      </c>
      <c r="S7" s="336">
        <v>4924</v>
      </c>
      <c r="T7" s="333">
        <v>0</v>
      </c>
    </row>
    <row r="8" spans="1:20" ht="15" customHeight="1" hidden="1">
      <c r="A8" s="125" t="s">
        <v>139</v>
      </c>
      <c r="B8" s="333">
        <f t="shared" si="0"/>
        <v>52244</v>
      </c>
      <c r="C8" s="333">
        <v>2603</v>
      </c>
      <c r="D8" s="333">
        <v>6975</v>
      </c>
      <c r="E8" s="333">
        <v>4661</v>
      </c>
      <c r="F8" s="333">
        <v>6294</v>
      </c>
      <c r="G8" s="333">
        <v>4912</v>
      </c>
      <c r="H8" s="333">
        <v>5864</v>
      </c>
      <c r="I8" s="333">
        <v>1350</v>
      </c>
      <c r="J8" s="333">
        <v>5435</v>
      </c>
      <c r="K8" s="333">
        <v>2071</v>
      </c>
      <c r="L8" s="333">
        <v>3067</v>
      </c>
      <c r="M8" s="333">
        <v>6639</v>
      </c>
      <c r="N8" s="333">
        <v>2181</v>
      </c>
      <c r="O8" s="335" t="s">
        <v>7</v>
      </c>
      <c r="P8" s="336">
        <v>192</v>
      </c>
      <c r="Q8" s="333"/>
      <c r="R8" s="333">
        <f t="shared" si="1"/>
        <v>4873</v>
      </c>
      <c r="S8" s="336">
        <v>4873</v>
      </c>
      <c r="T8" s="333">
        <v>0</v>
      </c>
    </row>
    <row r="9" spans="1:20" ht="15" customHeight="1" hidden="1">
      <c r="A9" s="125" t="s">
        <v>602</v>
      </c>
      <c r="B9" s="333">
        <f t="shared" si="0"/>
        <v>52124</v>
      </c>
      <c r="C9" s="333">
        <v>2597</v>
      </c>
      <c r="D9" s="333">
        <v>6951</v>
      </c>
      <c r="E9" s="333">
        <v>4752</v>
      </c>
      <c r="F9" s="333">
        <v>6306</v>
      </c>
      <c r="G9" s="333">
        <v>4845</v>
      </c>
      <c r="H9" s="333">
        <v>5792</v>
      </c>
      <c r="I9" s="333">
        <v>1342</v>
      </c>
      <c r="J9" s="333">
        <v>5533</v>
      </c>
      <c r="K9" s="333">
        <v>2049</v>
      </c>
      <c r="L9" s="333">
        <v>3012</v>
      </c>
      <c r="M9" s="333">
        <v>6599</v>
      </c>
      <c r="N9" s="333">
        <v>2148</v>
      </c>
      <c r="O9" s="335" t="s">
        <v>7</v>
      </c>
      <c r="P9" s="336">
        <v>198</v>
      </c>
      <c r="Q9" s="333"/>
      <c r="R9" s="333">
        <f t="shared" si="1"/>
        <v>4811</v>
      </c>
      <c r="S9" s="336">
        <v>4811</v>
      </c>
      <c r="T9" s="333">
        <v>0</v>
      </c>
    </row>
    <row r="10" spans="1:20" ht="15" customHeight="1" hidden="1">
      <c r="A10" s="125" t="s">
        <v>691</v>
      </c>
      <c r="B10" s="333">
        <f t="shared" si="0"/>
        <v>51995</v>
      </c>
      <c r="C10" s="333">
        <v>2649</v>
      </c>
      <c r="D10" s="333">
        <v>6927</v>
      </c>
      <c r="E10" s="333">
        <v>4816</v>
      </c>
      <c r="F10" s="333">
        <v>6414</v>
      </c>
      <c r="G10" s="333">
        <v>4710</v>
      </c>
      <c r="H10" s="333">
        <v>5740</v>
      </c>
      <c r="I10" s="333">
        <v>1332</v>
      </c>
      <c r="J10" s="333">
        <v>5495</v>
      </c>
      <c r="K10" s="333">
        <v>2046</v>
      </c>
      <c r="L10" s="333">
        <v>2984</v>
      </c>
      <c r="M10" s="333">
        <v>6566</v>
      </c>
      <c r="N10" s="333">
        <v>2133</v>
      </c>
      <c r="O10" s="335" t="s">
        <v>7</v>
      </c>
      <c r="P10" s="336">
        <v>183</v>
      </c>
      <c r="Q10" s="333"/>
      <c r="R10" s="333">
        <f t="shared" si="1"/>
        <v>4801</v>
      </c>
      <c r="S10" s="336">
        <v>4801</v>
      </c>
      <c r="T10" s="333">
        <v>0</v>
      </c>
    </row>
    <row r="11" spans="1:20" ht="15" customHeight="1" hidden="1">
      <c r="A11" s="125" t="s">
        <v>605</v>
      </c>
      <c r="B11" s="333">
        <f t="shared" si="0"/>
        <v>51906</v>
      </c>
      <c r="C11" s="333">
        <v>2669</v>
      </c>
      <c r="D11" s="333">
        <v>6932</v>
      </c>
      <c r="E11" s="333">
        <v>4821</v>
      </c>
      <c r="F11" s="333">
        <v>6439</v>
      </c>
      <c r="G11" s="333">
        <v>4615</v>
      </c>
      <c r="H11" s="333">
        <v>5686</v>
      </c>
      <c r="I11" s="333">
        <v>1347</v>
      </c>
      <c r="J11" s="333">
        <v>5569</v>
      </c>
      <c r="K11" s="333">
        <v>2011</v>
      </c>
      <c r="L11" s="333">
        <v>2973</v>
      </c>
      <c r="M11" s="333">
        <v>6487</v>
      </c>
      <c r="N11" s="333">
        <v>2164</v>
      </c>
      <c r="O11" s="335" t="s">
        <v>7</v>
      </c>
      <c r="P11" s="336">
        <v>193</v>
      </c>
      <c r="Q11" s="333"/>
      <c r="R11" s="333">
        <f t="shared" si="1"/>
        <v>4780</v>
      </c>
      <c r="S11" s="336">
        <v>4780</v>
      </c>
      <c r="T11" s="333">
        <v>0</v>
      </c>
    </row>
    <row r="12" spans="1:20" ht="15" customHeight="1">
      <c r="A12" s="125" t="s">
        <v>756</v>
      </c>
      <c r="B12" s="333">
        <f t="shared" si="0"/>
        <v>51891</v>
      </c>
      <c r="C12" s="333">
        <v>2738</v>
      </c>
      <c r="D12" s="333">
        <v>6881</v>
      </c>
      <c r="E12" s="333">
        <v>4929</v>
      </c>
      <c r="F12" s="333">
        <v>6438</v>
      </c>
      <c r="G12" s="333">
        <v>4514</v>
      </c>
      <c r="H12" s="333">
        <v>5559</v>
      </c>
      <c r="I12" s="333">
        <v>1341</v>
      </c>
      <c r="J12" s="333">
        <v>5669</v>
      </c>
      <c r="K12" s="333">
        <v>1999</v>
      </c>
      <c r="L12" s="333">
        <v>2956</v>
      </c>
      <c r="M12" s="333">
        <v>6491</v>
      </c>
      <c r="N12" s="333">
        <v>2173</v>
      </c>
      <c r="O12" s="335" t="s">
        <v>7</v>
      </c>
      <c r="P12" s="336">
        <v>203</v>
      </c>
      <c r="Q12" s="333"/>
      <c r="R12" s="333">
        <f t="shared" si="1"/>
        <v>4710</v>
      </c>
      <c r="S12" s="336">
        <v>4710</v>
      </c>
      <c r="T12" s="333">
        <v>0</v>
      </c>
    </row>
    <row r="13" spans="1:20" ht="15" customHeight="1" hidden="1">
      <c r="A13" s="125" t="s">
        <v>489</v>
      </c>
      <c r="B13" s="333">
        <f t="shared" si="0"/>
        <v>51598</v>
      </c>
      <c r="C13" s="333">
        <v>2771</v>
      </c>
      <c r="D13" s="333">
        <v>6991</v>
      </c>
      <c r="E13" s="333">
        <v>5042</v>
      </c>
      <c r="F13" s="333">
        <v>6255</v>
      </c>
      <c r="G13" s="333">
        <v>4463</v>
      </c>
      <c r="H13" s="333">
        <v>5320</v>
      </c>
      <c r="I13" s="333">
        <v>1322</v>
      </c>
      <c r="J13" s="333">
        <v>5720</v>
      </c>
      <c r="K13" s="333">
        <v>1960</v>
      </c>
      <c r="L13" s="333">
        <v>2933</v>
      </c>
      <c r="M13" s="333">
        <v>6514</v>
      </c>
      <c r="N13" s="333">
        <v>2130</v>
      </c>
      <c r="O13" s="335" t="s">
        <v>7</v>
      </c>
      <c r="P13" s="336">
        <v>177</v>
      </c>
      <c r="Q13" s="333"/>
      <c r="R13" s="333">
        <f t="shared" si="1"/>
        <v>4689</v>
      </c>
      <c r="S13" s="336">
        <v>4689</v>
      </c>
      <c r="T13" s="333">
        <v>0</v>
      </c>
    </row>
    <row r="14" spans="1:20" ht="15" customHeight="1" hidden="1">
      <c r="A14" s="125" t="s">
        <v>766</v>
      </c>
      <c r="B14" s="333">
        <f aca="true" t="shared" si="2" ref="B14:B23">SUM(C14:P14)</f>
        <v>51318</v>
      </c>
      <c r="C14" s="338">
        <v>2741</v>
      </c>
      <c r="D14" s="333">
        <v>7016</v>
      </c>
      <c r="E14" s="333">
        <v>5034</v>
      </c>
      <c r="F14" s="333">
        <v>6214</v>
      </c>
      <c r="G14" s="333">
        <v>4330</v>
      </c>
      <c r="H14" s="333">
        <v>5187</v>
      </c>
      <c r="I14" s="333">
        <v>1307</v>
      </c>
      <c r="J14" s="333">
        <v>5897</v>
      </c>
      <c r="K14" s="333">
        <v>1932</v>
      </c>
      <c r="L14" s="333">
        <v>2921</v>
      </c>
      <c r="M14" s="333">
        <v>6433</v>
      </c>
      <c r="N14" s="333">
        <v>2111</v>
      </c>
      <c r="O14" s="335" t="s">
        <v>7</v>
      </c>
      <c r="P14" s="336">
        <v>195</v>
      </c>
      <c r="Q14" s="333"/>
      <c r="R14" s="333">
        <f aca="true" t="shared" si="3" ref="R14:R21">S14+T14</f>
        <v>4630</v>
      </c>
      <c r="S14" s="336">
        <v>4630</v>
      </c>
      <c r="T14" s="333">
        <v>0</v>
      </c>
    </row>
    <row r="15" spans="1:20" ht="15" customHeight="1" hidden="1">
      <c r="A15" s="125" t="s">
        <v>539</v>
      </c>
      <c r="B15" s="333">
        <f t="shared" si="2"/>
        <v>51189</v>
      </c>
      <c r="C15" s="333">
        <v>2698</v>
      </c>
      <c r="D15" s="333">
        <v>7021</v>
      </c>
      <c r="E15" s="333">
        <v>5078</v>
      </c>
      <c r="F15" s="333">
        <v>6243</v>
      </c>
      <c r="G15" s="333">
        <v>4254</v>
      </c>
      <c r="H15" s="333">
        <v>5096</v>
      </c>
      <c r="I15" s="333">
        <v>1291</v>
      </c>
      <c r="J15" s="333">
        <v>5992</v>
      </c>
      <c r="K15" s="333">
        <v>1918</v>
      </c>
      <c r="L15" s="333">
        <v>2871</v>
      </c>
      <c r="M15" s="333">
        <v>6418</v>
      </c>
      <c r="N15" s="333">
        <v>2089</v>
      </c>
      <c r="O15" s="335" t="s">
        <v>7</v>
      </c>
      <c r="P15" s="336">
        <v>220</v>
      </c>
      <c r="Q15" s="333"/>
      <c r="R15" s="333">
        <f t="shared" si="3"/>
        <v>4609</v>
      </c>
      <c r="S15" s="336">
        <v>4609</v>
      </c>
      <c r="T15" s="333">
        <v>0</v>
      </c>
    </row>
    <row r="16" spans="1:20" ht="15" customHeight="1" hidden="1">
      <c r="A16" s="125" t="s">
        <v>591</v>
      </c>
      <c r="B16" s="333">
        <f t="shared" si="2"/>
        <v>50935</v>
      </c>
      <c r="C16" s="333">
        <v>2643</v>
      </c>
      <c r="D16" s="333">
        <v>7073</v>
      </c>
      <c r="E16" s="333">
        <v>5036</v>
      </c>
      <c r="F16" s="333">
        <v>6159</v>
      </c>
      <c r="G16" s="333">
        <v>4156</v>
      </c>
      <c r="H16" s="333">
        <v>5068</v>
      </c>
      <c r="I16" s="333">
        <v>1277</v>
      </c>
      <c r="J16" s="333">
        <v>6047</v>
      </c>
      <c r="K16" s="333">
        <v>1878</v>
      </c>
      <c r="L16" s="333">
        <v>2862</v>
      </c>
      <c r="M16" s="333">
        <v>6431</v>
      </c>
      <c r="N16" s="333">
        <v>2065</v>
      </c>
      <c r="O16" s="335" t="s">
        <v>7</v>
      </c>
      <c r="P16" s="336">
        <v>240</v>
      </c>
      <c r="Q16" s="333"/>
      <c r="R16" s="333">
        <f t="shared" si="3"/>
        <v>4591</v>
      </c>
      <c r="S16" s="336">
        <v>4581</v>
      </c>
      <c r="T16" s="333">
        <v>10</v>
      </c>
    </row>
    <row r="17" spans="1:20" ht="15" customHeight="1">
      <c r="A17" s="125" t="s">
        <v>658</v>
      </c>
      <c r="B17" s="333">
        <f t="shared" si="2"/>
        <v>50653</v>
      </c>
      <c r="C17" s="333">
        <v>2599</v>
      </c>
      <c r="D17" s="333">
        <v>7056</v>
      </c>
      <c r="E17" s="333">
        <v>5041</v>
      </c>
      <c r="F17" s="333">
        <v>6116</v>
      </c>
      <c r="G17" s="333">
        <v>4047</v>
      </c>
      <c r="H17" s="333">
        <v>4979</v>
      </c>
      <c r="I17" s="333">
        <v>1272</v>
      </c>
      <c r="J17" s="333">
        <v>6108</v>
      </c>
      <c r="K17" s="333">
        <v>1851</v>
      </c>
      <c r="L17" s="333">
        <v>2798</v>
      </c>
      <c r="M17" s="333">
        <v>6523</v>
      </c>
      <c r="N17" s="333">
        <v>2026</v>
      </c>
      <c r="O17" s="335" t="s">
        <v>7</v>
      </c>
      <c r="P17" s="336">
        <v>237</v>
      </c>
      <c r="Q17" s="333"/>
      <c r="R17" s="333">
        <f t="shared" si="3"/>
        <v>4539</v>
      </c>
      <c r="S17" s="336">
        <v>4529</v>
      </c>
      <c r="T17" s="333">
        <v>10</v>
      </c>
    </row>
    <row r="18" spans="1:21" ht="15" customHeight="1">
      <c r="A18" s="125" t="s">
        <v>385</v>
      </c>
      <c r="B18" s="333">
        <f t="shared" si="2"/>
        <v>50119</v>
      </c>
      <c r="C18" s="333">
        <v>2636</v>
      </c>
      <c r="D18" s="333">
        <v>7103</v>
      </c>
      <c r="E18" s="333">
        <v>5024</v>
      </c>
      <c r="F18" s="333">
        <v>6080</v>
      </c>
      <c r="G18" s="333">
        <v>3881</v>
      </c>
      <c r="H18" s="333">
        <v>4804</v>
      </c>
      <c r="I18" s="333">
        <v>1230</v>
      </c>
      <c r="J18" s="333">
        <v>6048</v>
      </c>
      <c r="K18" s="333">
        <v>1815</v>
      </c>
      <c r="L18" s="333">
        <v>2718</v>
      </c>
      <c r="M18" s="333">
        <v>6503</v>
      </c>
      <c r="N18" s="333">
        <v>1976</v>
      </c>
      <c r="O18" s="335" t="s">
        <v>7</v>
      </c>
      <c r="P18" s="336">
        <v>301</v>
      </c>
      <c r="Q18" s="333"/>
      <c r="R18" s="333">
        <f t="shared" si="3"/>
        <v>4456</v>
      </c>
      <c r="S18" s="336">
        <v>4447</v>
      </c>
      <c r="T18" s="333">
        <v>9</v>
      </c>
      <c r="U18" s="9"/>
    </row>
    <row r="19" spans="1:21" ht="15" customHeight="1">
      <c r="A19" s="125" t="s">
        <v>264</v>
      </c>
      <c r="B19" s="333">
        <f t="shared" si="2"/>
        <v>49863</v>
      </c>
      <c r="C19" s="333">
        <v>2611</v>
      </c>
      <c r="D19" s="333">
        <v>7136</v>
      </c>
      <c r="E19" s="333">
        <v>5005</v>
      </c>
      <c r="F19" s="333">
        <v>6095</v>
      </c>
      <c r="G19" s="333">
        <v>3790</v>
      </c>
      <c r="H19" s="333">
        <v>4775</v>
      </c>
      <c r="I19" s="333">
        <v>1209</v>
      </c>
      <c r="J19" s="333">
        <v>5972</v>
      </c>
      <c r="K19" s="333">
        <v>1783</v>
      </c>
      <c r="L19" s="333">
        <v>2668</v>
      </c>
      <c r="M19" s="333">
        <v>6503</v>
      </c>
      <c r="N19" s="333">
        <v>1970</v>
      </c>
      <c r="O19" s="335" t="s">
        <v>7</v>
      </c>
      <c r="P19" s="336">
        <v>346</v>
      </c>
      <c r="Q19" s="333"/>
      <c r="R19" s="333">
        <f t="shared" si="3"/>
        <v>4370</v>
      </c>
      <c r="S19" s="336">
        <v>4360</v>
      </c>
      <c r="T19" s="333">
        <v>10</v>
      </c>
      <c r="U19" s="9"/>
    </row>
    <row r="20" spans="1:21" ht="15" customHeight="1">
      <c r="A20" s="125" t="s">
        <v>688</v>
      </c>
      <c r="B20" s="333">
        <f t="shared" si="2"/>
        <v>49566</v>
      </c>
      <c r="C20" s="333">
        <v>2641</v>
      </c>
      <c r="D20" s="333">
        <v>7147</v>
      </c>
      <c r="E20" s="333">
        <v>5019</v>
      </c>
      <c r="F20" s="333">
        <v>6018</v>
      </c>
      <c r="G20" s="333">
        <v>3795</v>
      </c>
      <c r="H20" s="333">
        <v>4685</v>
      </c>
      <c r="I20" s="333">
        <v>1198</v>
      </c>
      <c r="J20" s="333">
        <v>5950</v>
      </c>
      <c r="K20" s="333">
        <v>1737</v>
      </c>
      <c r="L20" s="333">
        <v>2596</v>
      </c>
      <c r="M20" s="333">
        <v>6519</v>
      </c>
      <c r="N20" s="333">
        <v>1937</v>
      </c>
      <c r="O20" s="335" t="s">
        <v>7</v>
      </c>
      <c r="P20" s="336">
        <v>324</v>
      </c>
      <c r="Q20" s="333"/>
      <c r="R20" s="333">
        <f t="shared" si="3"/>
        <v>4347</v>
      </c>
      <c r="S20" s="336">
        <v>4337</v>
      </c>
      <c r="T20" s="333">
        <v>10</v>
      </c>
      <c r="U20" s="9"/>
    </row>
    <row r="21" spans="1:20" ht="15" customHeight="1">
      <c r="A21" s="125" t="s">
        <v>148</v>
      </c>
      <c r="B21" s="333">
        <f t="shared" si="2"/>
        <v>49405</v>
      </c>
      <c r="C21" s="333">
        <v>2635</v>
      </c>
      <c r="D21" s="333">
        <v>7171</v>
      </c>
      <c r="E21" s="333">
        <v>5104</v>
      </c>
      <c r="F21" s="333">
        <v>5998</v>
      </c>
      <c r="G21" s="333">
        <v>3671</v>
      </c>
      <c r="H21" s="333">
        <v>4595</v>
      </c>
      <c r="I21" s="333">
        <v>1166</v>
      </c>
      <c r="J21" s="333">
        <v>5935</v>
      </c>
      <c r="K21" s="333">
        <v>1729</v>
      </c>
      <c r="L21" s="333">
        <v>2568</v>
      </c>
      <c r="M21" s="333">
        <v>6557</v>
      </c>
      <c r="N21" s="333">
        <v>1930</v>
      </c>
      <c r="O21" s="335" t="s">
        <v>7</v>
      </c>
      <c r="P21" s="336">
        <v>346</v>
      </c>
      <c r="Q21" s="333"/>
      <c r="R21" s="333">
        <f t="shared" si="3"/>
        <v>4294</v>
      </c>
      <c r="S21" s="336">
        <v>4284</v>
      </c>
      <c r="T21" s="333">
        <v>10</v>
      </c>
    </row>
    <row r="22" spans="1:20" ht="15" customHeight="1">
      <c r="A22" s="125" t="s">
        <v>179</v>
      </c>
      <c r="B22" s="333">
        <f t="shared" si="2"/>
        <v>53156</v>
      </c>
      <c r="C22" s="333">
        <v>2593</v>
      </c>
      <c r="D22" s="333">
        <v>7132</v>
      </c>
      <c r="E22" s="333">
        <v>5000</v>
      </c>
      <c r="F22" s="333">
        <v>5971</v>
      </c>
      <c r="G22" s="333">
        <v>3639</v>
      </c>
      <c r="H22" s="333">
        <v>4523</v>
      </c>
      <c r="I22" s="333">
        <v>1153</v>
      </c>
      <c r="J22" s="333">
        <v>5846</v>
      </c>
      <c r="K22" s="333">
        <v>1688</v>
      </c>
      <c r="L22" s="333">
        <v>2536</v>
      </c>
      <c r="M22" s="333">
        <v>6506</v>
      </c>
      <c r="N22" s="333">
        <v>1914</v>
      </c>
      <c r="O22" s="336">
        <v>4281</v>
      </c>
      <c r="P22" s="336">
        <v>374</v>
      </c>
      <c r="Q22" s="336"/>
      <c r="R22" s="339"/>
      <c r="S22" s="339"/>
      <c r="T22" s="339"/>
    </row>
    <row r="23" spans="1:37" ht="15" customHeight="1">
      <c r="A23" s="125" t="s">
        <v>547</v>
      </c>
      <c r="B23" s="333">
        <f t="shared" si="2"/>
        <v>52727</v>
      </c>
      <c r="C23" s="333">
        <v>2575</v>
      </c>
      <c r="D23" s="333">
        <v>7051</v>
      </c>
      <c r="E23" s="333">
        <v>4947</v>
      </c>
      <c r="F23" s="333">
        <v>5951</v>
      </c>
      <c r="G23" s="333">
        <v>3587</v>
      </c>
      <c r="H23" s="333">
        <v>4444</v>
      </c>
      <c r="I23" s="333">
        <v>1139</v>
      </c>
      <c r="J23" s="333">
        <v>5781</v>
      </c>
      <c r="K23" s="333">
        <v>1658</v>
      </c>
      <c r="L23" s="333">
        <v>2480</v>
      </c>
      <c r="M23" s="333">
        <v>6646</v>
      </c>
      <c r="N23" s="333">
        <v>1870</v>
      </c>
      <c r="O23" s="336">
        <v>4222</v>
      </c>
      <c r="P23" s="333">
        <v>376</v>
      </c>
      <c r="Q23" s="340"/>
      <c r="R23" s="340"/>
      <c r="S23" s="340"/>
      <c r="T23" s="340"/>
      <c r="V23" s="68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</row>
    <row r="24" spans="1:20" ht="15" customHeight="1">
      <c r="A24" s="125" t="s">
        <v>774</v>
      </c>
      <c r="B24" s="333">
        <v>52030</v>
      </c>
      <c r="C24" s="333">
        <v>2577</v>
      </c>
      <c r="D24" s="333">
        <v>6942</v>
      </c>
      <c r="E24" s="333">
        <v>4984</v>
      </c>
      <c r="F24" s="333">
        <v>5808</v>
      </c>
      <c r="G24" s="333">
        <v>3506</v>
      </c>
      <c r="H24" s="333">
        <v>4331</v>
      </c>
      <c r="I24" s="333">
        <v>1110</v>
      </c>
      <c r="J24" s="333">
        <v>5771</v>
      </c>
      <c r="K24" s="333">
        <v>1625</v>
      </c>
      <c r="L24" s="333">
        <v>2435</v>
      </c>
      <c r="M24" s="333">
        <v>6648</v>
      </c>
      <c r="N24" s="333">
        <v>1844</v>
      </c>
      <c r="O24" s="336">
        <v>4139</v>
      </c>
      <c r="P24" s="333">
        <v>310</v>
      </c>
      <c r="Q24" s="340"/>
      <c r="R24" s="340"/>
      <c r="S24" s="340"/>
      <c r="T24" s="340"/>
    </row>
    <row r="25" spans="1:20" ht="15" customHeight="1">
      <c r="A25" s="125" t="s">
        <v>199</v>
      </c>
      <c r="B25" s="333">
        <v>51663</v>
      </c>
      <c r="C25" s="333">
        <v>2596</v>
      </c>
      <c r="D25" s="333">
        <v>7066</v>
      </c>
      <c r="E25" s="333">
        <v>5017</v>
      </c>
      <c r="F25" s="333">
        <v>5694</v>
      </c>
      <c r="G25" s="333">
        <v>3417</v>
      </c>
      <c r="H25" s="333">
        <v>4265</v>
      </c>
      <c r="I25" s="333">
        <v>1078</v>
      </c>
      <c r="J25" s="333">
        <v>5716</v>
      </c>
      <c r="K25" s="333">
        <v>1586</v>
      </c>
      <c r="L25" s="333">
        <v>2410</v>
      </c>
      <c r="M25" s="333">
        <v>6657</v>
      </c>
      <c r="N25" s="333">
        <v>1826</v>
      </c>
      <c r="O25" s="336">
        <v>4053</v>
      </c>
      <c r="P25" s="333">
        <v>282</v>
      </c>
      <c r="Q25" s="340"/>
      <c r="R25" s="340"/>
      <c r="S25" s="340"/>
      <c r="T25" s="340"/>
    </row>
    <row r="26" spans="1:20" ht="15" customHeight="1">
      <c r="A26" s="125" t="s">
        <v>637</v>
      </c>
      <c r="B26" s="333">
        <v>51364</v>
      </c>
      <c r="C26" s="333">
        <v>2597</v>
      </c>
      <c r="D26" s="333">
        <v>7083</v>
      </c>
      <c r="E26" s="333">
        <v>5074</v>
      </c>
      <c r="F26" s="333">
        <v>5709</v>
      </c>
      <c r="G26" s="333">
        <v>3379</v>
      </c>
      <c r="H26" s="333">
        <v>4172</v>
      </c>
      <c r="I26" s="333">
        <v>1092</v>
      </c>
      <c r="J26" s="333">
        <v>5607</v>
      </c>
      <c r="K26" s="333">
        <v>1563</v>
      </c>
      <c r="L26" s="333">
        <v>2377</v>
      </c>
      <c r="M26" s="333">
        <v>6637</v>
      </c>
      <c r="N26" s="333">
        <v>1781</v>
      </c>
      <c r="O26" s="336">
        <v>3989</v>
      </c>
      <c r="P26" s="333">
        <v>304</v>
      </c>
      <c r="Q26" s="340"/>
      <c r="R26" s="340"/>
      <c r="S26" s="340"/>
      <c r="T26" s="340"/>
    </row>
    <row r="27" spans="1:20" ht="15" customHeight="1">
      <c r="A27" s="341" t="s">
        <v>410</v>
      </c>
      <c r="B27" s="342">
        <v>100</v>
      </c>
      <c r="C27" s="343">
        <f aca="true" t="shared" si="4" ref="C27:P27">C26/$B$26*100</f>
        <v>5.056070399501596</v>
      </c>
      <c r="D27" s="343">
        <f t="shared" si="4"/>
        <v>13.789813877423876</v>
      </c>
      <c r="E27" s="343">
        <f t="shared" si="4"/>
        <v>9.878514134413209</v>
      </c>
      <c r="F27" s="343">
        <f t="shared" si="4"/>
        <v>11.114788567868546</v>
      </c>
      <c r="G27" s="343">
        <f t="shared" si="4"/>
        <v>6.578537497079667</v>
      </c>
      <c r="H27" s="343">
        <f t="shared" si="4"/>
        <v>8.122420372245152</v>
      </c>
      <c r="I27" s="343">
        <f t="shared" si="4"/>
        <v>2.1260026477688654</v>
      </c>
      <c r="J27" s="343">
        <f t="shared" si="4"/>
        <v>10.916205902967059</v>
      </c>
      <c r="K27" s="343">
        <f t="shared" si="4"/>
        <v>3.0429873062845574</v>
      </c>
      <c r="L27" s="343">
        <f t="shared" si="4"/>
        <v>4.62775484775329</v>
      </c>
      <c r="M27" s="343">
        <f t="shared" si="4"/>
        <v>12.921501440697766</v>
      </c>
      <c r="N27" s="343">
        <f t="shared" si="4"/>
        <v>3.467409080289697</v>
      </c>
      <c r="O27" s="343">
        <f t="shared" si="4"/>
        <v>7.766139708745425</v>
      </c>
      <c r="P27" s="343">
        <f t="shared" si="4"/>
        <v>0.5918542169612959</v>
      </c>
      <c r="R27" s="340"/>
      <c r="S27" s="344"/>
      <c r="T27" s="344"/>
    </row>
    <row r="28" spans="1:2" ht="16.5" customHeight="1">
      <c r="A28" s="28" t="s">
        <v>260</v>
      </c>
      <c r="B28" s="68"/>
    </row>
    <row r="29" spans="1:18" ht="10.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1:20" ht="16.5" customHeight="1">
      <c r="A30" s="45" t="s">
        <v>589</v>
      </c>
      <c r="N30" s="77"/>
      <c r="O30" s="77"/>
      <c r="P30" s="77"/>
      <c r="Q30" s="77"/>
      <c r="R30" s="77" t="s">
        <v>570</v>
      </c>
      <c r="S30" s="77"/>
      <c r="T30" s="77"/>
    </row>
    <row r="31" spans="1:21" ht="16.5" customHeight="1">
      <c r="A31" s="98" t="s">
        <v>746</v>
      </c>
      <c r="B31" s="228" t="s">
        <v>444</v>
      </c>
      <c r="C31" s="228" t="s">
        <v>458</v>
      </c>
      <c r="D31" s="228" t="s">
        <v>393</v>
      </c>
      <c r="E31" s="228" t="s">
        <v>83</v>
      </c>
      <c r="F31" s="228" t="s">
        <v>427</v>
      </c>
      <c r="G31" s="228" t="s">
        <v>332</v>
      </c>
      <c r="H31" s="228" t="s">
        <v>166</v>
      </c>
      <c r="I31" s="228" t="s">
        <v>775</v>
      </c>
      <c r="J31" s="228" t="s">
        <v>292</v>
      </c>
      <c r="K31" s="228" t="s">
        <v>95</v>
      </c>
      <c r="L31" s="228" t="s">
        <v>181</v>
      </c>
      <c r="M31" s="228" t="s">
        <v>255</v>
      </c>
      <c r="N31" s="228" t="s">
        <v>440</v>
      </c>
      <c r="O31" s="96" t="s">
        <v>426</v>
      </c>
      <c r="P31" s="228" t="s">
        <v>645</v>
      </c>
      <c r="Q31" s="154"/>
      <c r="R31" s="228" t="s">
        <v>444</v>
      </c>
      <c r="S31" s="96" t="s">
        <v>426</v>
      </c>
      <c r="T31" s="228" t="s">
        <v>645</v>
      </c>
      <c r="U31" s="9"/>
    </row>
    <row r="32" spans="1:21" ht="15" customHeight="1">
      <c r="A32" s="125" t="s">
        <v>392</v>
      </c>
      <c r="B32" s="333">
        <v>11165</v>
      </c>
      <c r="C32" s="333">
        <v>433</v>
      </c>
      <c r="D32" s="333">
        <v>879</v>
      </c>
      <c r="E32" s="333">
        <v>432</v>
      </c>
      <c r="F32" s="333">
        <v>723</v>
      </c>
      <c r="G32" s="333">
        <v>2530</v>
      </c>
      <c r="H32" s="333">
        <v>2398</v>
      </c>
      <c r="I32" s="334" t="s">
        <v>229</v>
      </c>
      <c r="J32" s="333">
        <v>808</v>
      </c>
      <c r="K32" s="333">
        <v>571</v>
      </c>
      <c r="L32" s="333">
        <v>838</v>
      </c>
      <c r="M32" s="333">
        <v>954</v>
      </c>
      <c r="N32" s="333">
        <v>552</v>
      </c>
      <c r="O32" s="335" t="s">
        <v>229</v>
      </c>
      <c r="P32" s="336">
        <v>47</v>
      </c>
      <c r="Q32" s="337"/>
      <c r="R32" s="333">
        <v>837</v>
      </c>
      <c r="S32" s="336">
        <v>837</v>
      </c>
      <c r="T32" s="333">
        <v>0</v>
      </c>
      <c r="U32" s="9"/>
    </row>
    <row r="33" spans="1:21" ht="15" customHeight="1">
      <c r="A33" s="125" t="s">
        <v>351</v>
      </c>
      <c r="B33" s="333">
        <f aca="true" t="shared" si="5" ref="B33:B42">SUM(C33:P33)</f>
        <v>12973</v>
      </c>
      <c r="C33" s="333">
        <v>435</v>
      </c>
      <c r="D33" s="333">
        <v>1388</v>
      </c>
      <c r="E33" s="333">
        <v>468</v>
      </c>
      <c r="F33" s="333">
        <v>1020</v>
      </c>
      <c r="G33" s="333">
        <v>2959</v>
      </c>
      <c r="H33" s="333">
        <v>2435</v>
      </c>
      <c r="I33" s="333">
        <v>336</v>
      </c>
      <c r="J33" s="333">
        <v>805</v>
      </c>
      <c r="K33" s="333">
        <v>569</v>
      </c>
      <c r="L33" s="333">
        <v>813</v>
      </c>
      <c r="M33" s="333">
        <v>1164</v>
      </c>
      <c r="N33" s="333">
        <v>549</v>
      </c>
      <c r="O33" s="335" t="s">
        <v>7</v>
      </c>
      <c r="P33" s="336">
        <v>32</v>
      </c>
      <c r="Q33" s="337"/>
      <c r="R33" s="333">
        <f aca="true" t="shared" si="6" ref="R33:R42">S33+T33</f>
        <v>871</v>
      </c>
      <c r="S33" s="336">
        <v>871</v>
      </c>
      <c r="T33" s="333">
        <v>0</v>
      </c>
      <c r="U33" s="9"/>
    </row>
    <row r="34" spans="1:21" ht="15" customHeight="1">
      <c r="A34" s="125" t="s">
        <v>615</v>
      </c>
      <c r="B34" s="333">
        <f t="shared" si="5"/>
        <v>15557</v>
      </c>
      <c r="C34" s="333">
        <v>616</v>
      </c>
      <c r="D34" s="333">
        <v>2002</v>
      </c>
      <c r="E34" s="333">
        <v>896</v>
      </c>
      <c r="F34" s="333">
        <v>1556</v>
      </c>
      <c r="G34" s="333">
        <v>2778</v>
      </c>
      <c r="H34" s="333">
        <v>2789</v>
      </c>
      <c r="I34" s="333">
        <v>333</v>
      </c>
      <c r="J34" s="333">
        <v>1197</v>
      </c>
      <c r="K34" s="333">
        <v>533</v>
      </c>
      <c r="L34" s="333">
        <v>786</v>
      </c>
      <c r="M34" s="333">
        <v>1473</v>
      </c>
      <c r="N34" s="333">
        <v>545</v>
      </c>
      <c r="O34" s="335" t="s">
        <v>7</v>
      </c>
      <c r="P34" s="336">
        <v>53</v>
      </c>
      <c r="Q34" s="337"/>
      <c r="R34" s="333">
        <f t="shared" si="6"/>
        <v>1334</v>
      </c>
      <c r="S34" s="336">
        <v>1334</v>
      </c>
      <c r="T34" s="333">
        <v>0</v>
      </c>
      <c r="U34" s="9"/>
    </row>
    <row r="35" spans="1:21" ht="15" customHeight="1">
      <c r="A35" s="125" t="s">
        <v>147</v>
      </c>
      <c r="B35" s="333">
        <f t="shared" si="5"/>
        <v>16999</v>
      </c>
      <c r="C35" s="333">
        <v>719</v>
      </c>
      <c r="D35" s="333">
        <v>2420</v>
      </c>
      <c r="E35" s="333">
        <v>1546</v>
      </c>
      <c r="F35" s="333">
        <v>2031</v>
      </c>
      <c r="G35" s="333">
        <v>2011</v>
      </c>
      <c r="H35" s="333">
        <v>2570</v>
      </c>
      <c r="I35" s="333">
        <v>358</v>
      </c>
      <c r="J35" s="333">
        <v>1427</v>
      </c>
      <c r="K35" s="333">
        <v>553</v>
      </c>
      <c r="L35" s="333">
        <v>831</v>
      </c>
      <c r="M35" s="333">
        <v>1901</v>
      </c>
      <c r="N35" s="333">
        <v>562</v>
      </c>
      <c r="O35" s="335" t="s">
        <v>7</v>
      </c>
      <c r="P35" s="336">
        <v>70</v>
      </c>
      <c r="Q35" s="337"/>
      <c r="R35" s="333">
        <f t="shared" si="6"/>
        <v>1363</v>
      </c>
      <c r="S35" s="336">
        <v>1363</v>
      </c>
      <c r="T35" s="333">
        <v>0</v>
      </c>
      <c r="U35" s="9"/>
    </row>
    <row r="36" spans="1:20" ht="15" customHeight="1">
      <c r="A36" s="125" t="s">
        <v>197</v>
      </c>
      <c r="B36" s="333">
        <f t="shared" si="5"/>
        <v>17566</v>
      </c>
      <c r="C36" s="333">
        <v>747</v>
      </c>
      <c r="D36" s="333">
        <v>2554</v>
      </c>
      <c r="E36" s="333">
        <v>1707</v>
      </c>
      <c r="F36" s="333">
        <v>2182</v>
      </c>
      <c r="G36" s="333">
        <v>1837</v>
      </c>
      <c r="H36" s="333">
        <v>2442</v>
      </c>
      <c r="I36" s="333">
        <v>352</v>
      </c>
      <c r="J36" s="333">
        <v>1649</v>
      </c>
      <c r="K36" s="333">
        <v>560</v>
      </c>
      <c r="L36" s="333">
        <v>840</v>
      </c>
      <c r="M36" s="333">
        <v>2046</v>
      </c>
      <c r="N36" s="333">
        <v>568</v>
      </c>
      <c r="O36" s="335" t="s">
        <v>7</v>
      </c>
      <c r="P36" s="333">
        <v>82</v>
      </c>
      <c r="Q36" s="340"/>
      <c r="R36" s="333">
        <f t="shared" si="6"/>
        <v>1336</v>
      </c>
      <c r="S36" s="336">
        <v>1336</v>
      </c>
      <c r="T36" s="333">
        <v>0</v>
      </c>
    </row>
    <row r="37" spans="1:20" ht="15" customHeight="1" hidden="1">
      <c r="A37" s="125" t="s">
        <v>139</v>
      </c>
      <c r="B37" s="333">
        <f t="shared" si="5"/>
        <v>17696</v>
      </c>
      <c r="C37" s="333">
        <v>762</v>
      </c>
      <c r="D37" s="333">
        <v>2572</v>
      </c>
      <c r="E37" s="333">
        <v>1747</v>
      </c>
      <c r="F37" s="333">
        <v>2223</v>
      </c>
      <c r="G37" s="333">
        <v>1845</v>
      </c>
      <c r="H37" s="333">
        <v>2391</v>
      </c>
      <c r="I37" s="333">
        <v>352</v>
      </c>
      <c r="J37" s="333">
        <v>1668</v>
      </c>
      <c r="K37" s="333">
        <v>559</v>
      </c>
      <c r="L37" s="333">
        <v>832</v>
      </c>
      <c r="M37" s="333">
        <v>2061</v>
      </c>
      <c r="N37" s="333">
        <v>575</v>
      </c>
      <c r="O37" s="335" t="s">
        <v>7</v>
      </c>
      <c r="P37" s="333">
        <v>109</v>
      </c>
      <c r="Q37" s="340"/>
      <c r="R37" s="333">
        <f t="shared" si="6"/>
        <v>1320</v>
      </c>
      <c r="S37" s="336">
        <v>1320</v>
      </c>
      <c r="T37" s="333">
        <v>0</v>
      </c>
    </row>
    <row r="38" spans="1:20" ht="15" customHeight="1" hidden="1">
      <c r="A38" s="125" t="s">
        <v>602</v>
      </c>
      <c r="B38" s="333">
        <f t="shared" si="5"/>
        <v>17866</v>
      </c>
      <c r="C38" s="333">
        <v>772</v>
      </c>
      <c r="D38" s="333">
        <v>2594</v>
      </c>
      <c r="E38" s="333">
        <v>1803</v>
      </c>
      <c r="F38" s="333">
        <v>2263</v>
      </c>
      <c r="G38" s="333">
        <v>1846</v>
      </c>
      <c r="H38" s="333">
        <v>2382</v>
      </c>
      <c r="I38" s="333">
        <v>348</v>
      </c>
      <c r="J38" s="333">
        <v>1704</v>
      </c>
      <c r="K38" s="333">
        <v>563</v>
      </c>
      <c r="L38" s="333">
        <v>830</v>
      </c>
      <c r="M38" s="333">
        <v>2067</v>
      </c>
      <c r="N38" s="333">
        <v>578</v>
      </c>
      <c r="O38" s="335" t="s">
        <v>7</v>
      </c>
      <c r="P38" s="333">
        <v>116</v>
      </c>
      <c r="Q38" s="340"/>
      <c r="R38" s="333">
        <f t="shared" si="6"/>
        <v>1318</v>
      </c>
      <c r="S38" s="336">
        <v>1318</v>
      </c>
      <c r="T38" s="333">
        <v>0</v>
      </c>
    </row>
    <row r="39" spans="1:20" ht="15" customHeight="1" hidden="1">
      <c r="A39" s="125" t="s">
        <v>691</v>
      </c>
      <c r="B39" s="333">
        <f t="shared" si="5"/>
        <v>17938</v>
      </c>
      <c r="C39" s="333">
        <v>798</v>
      </c>
      <c r="D39" s="333">
        <v>2581</v>
      </c>
      <c r="E39" s="333">
        <v>1852</v>
      </c>
      <c r="F39" s="333">
        <v>2352</v>
      </c>
      <c r="G39" s="333">
        <v>1800</v>
      </c>
      <c r="H39" s="333">
        <v>2365</v>
      </c>
      <c r="I39" s="333">
        <v>351</v>
      </c>
      <c r="J39" s="333">
        <v>1696</v>
      </c>
      <c r="K39" s="333">
        <v>563</v>
      </c>
      <c r="L39" s="333">
        <v>819</v>
      </c>
      <c r="M39" s="333">
        <v>2072</v>
      </c>
      <c r="N39" s="333">
        <v>585</v>
      </c>
      <c r="O39" s="335" t="s">
        <v>7</v>
      </c>
      <c r="P39" s="333">
        <v>104</v>
      </c>
      <c r="Q39" s="340"/>
      <c r="R39" s="333">
        <f t="shared" si="6"/>
        <v>1339</v>
      </c>
      <c r="S39" s="336">
        <v>1339</v>
      </c>
      <c r="T39" s="333">
        <v>0</v>
      </c>
    </row>
    <row r="40" spans="1:20" ht="15" customHeight="1" hidden="1">
      <c r="A40" s="125" t="s">
        <v>605</v>
      </c>
      <c r="B40" s="333">
        <f t="shared" si="5"/>
        <v>18008</v>
      </c>
      <c r="C40" s="333">
        <v>803</v>
      </c>
      <c r="D40" s="333">
        <v>2618</v>
      </c>
      <c r="E40" s="333">
        <v>1855</v>
      </c>
      <c r="F40" s="333">
        <v>2380</v>
      </c>
      <c r="G40" s="333">
        <v>1766</v>
      </c>
      <c r="H40" s="333">
        <v>2344</v>
      </c>
      <c r="I40" s="333">
        <v>352</v>
      </c>
      <c r="J40" s="333">
        <v>1724</v>
      </c>
      <c r="K40" s="333">
        <v>565</v>
      </c>
      <c r="L40" s="333">
        <v>812</v>
      </c>
      <c r="M40" s="333">
        <v>2070</v>
      </c>
      <c r="N40" s="333">
        <v>602</v>
      </c>
      <c r="O40" s="335" t="s">
        <v>7</v>
      </c>
      <c r="P40" s="333">
        <v>117</v>
      </c>
      <c r="Q40" s="340"/>
      <c r="R40" s="333">
        <f t="shared" si="6"/>
        <v>1333</v>
      </c>
      <c r="S40" s="336">
        <v>1333</v>
      </c>
      <c r="T40" s="333">
        <v>0</v>
      </c>
    </row>
    <row r="41" spans="1:20" ht="15" customHeight="1">
      <c r="A41" s="125" t="s">
        <v>756</v>
      </c>
      <c r="B41" s="333">
        <f t="shared" si="5"/>
        <v>18099</v>
      </c>
      <c r="C41" s="333">
        <v>831</v>
      </c>
      <c r="D41" s="333">
        <v>2595</v>
      </c>
      <c r="E41" s="333">
        <v>1926</v>
      </c>
      <c r="F41" s="333">
        <v>2397</v>
      </c>
      <c r="G41" s="333">
        <v>1752</v>
      </c>
      <c r="H41" s="333">
        <v>2284</v>
      </c>
      <c r="I41" s="333">
        <v>353</v>
      </c>
      <c r="J41" s="333">
        <v>1768</v>
      </c>
      <c r="K41" s="333">
        <v>563</v>
      </c>
      <c r="L41" s="333">
        <v>799</v>
      </c>
      <c r="M41" s="333">
        <v>2089</v>
      </c>
      <c r="N41" s="333">
        <v>607</v>
      </c>
      <c r="O41" s="335" t="s">
        <v>7</v>
      </c>
      <c r="P41" s="333">
        <v>135</v>
      </c>
      <c r="Q41" s="340"/>
      <c r="R41" s="333">
        <f t="shared" si="6"/>
        <v>1316</v>
      </c>
      <c r="S41" s="336">
        <v>1316</v>
      </c>
      <c r="T41" s="333">
        <v>0</v>
      </c>
    </row>
    <row r="42" spans="1:20" ht="15" customHeight="1" hidden="1">
      <c r="A42" s="125" t="s">
        <v>489</v>
      </c>
      <c r="B42" s="333">
        <f t="shared" si="5"/>
        <v>18139</v>
      </c>
      <c r="C42" s="333">
        <v>840</v>
      </c>
      <c r="D42" s="333">
        <v>2679</v>
      </c>
      <c r="E42" s="333">
        <v>2029</v>
      </c>
      <c r="F42" s="333">
        <v>2355</v>
      </c>
      <c r="G42" s="333">
        <v>1750</v>
      </c>
      <c r="H42" s="333">
        <v>2131</v>
      </c>
      <c r="I42" s="333">
        <v>355</v>
      </c>
      <c r="J42" s="333">
        <v>1817</v>
      </c>
      <c r="K42" s="333">
        <v>567</v>
      </c>
      <c r="L42" s="333">
        <v>796</v>
      </c>
      <c r="M42" s="333">
        <v>2103</v>
      </c>
      <c r="N42" s="333">
        <v>600</v>
      </c>
      <c r="O42" s="335" t="s">
        <v>7</v>
      </c>
      <c r="P42" s="333">
        <v>117</v>
      </c>
      <c r="Q42" s="340"/>
      <c r="R42" s="333">
        <f t="shared" si="6"/>
        <v>1326</v>
      </c>
      <c r="S42" s="336">
        <v>1326</v>
      </c>
      <c r="T42" s="333">
        <v>0</v>
      </c>
    </row>
    <row r="43" spans="1:20" ht="15" customHeight="1" hidden="1">
      <c r="A43" s="125" t="s">
        <v>766</v>
      </c>
      <c r="B43" s="333">
        <f aca="true" t="shared" si="7" ref="B43:B52">SUM(C43:P43)</f>
        <v>18264</v>
      </c>
      <c r="C43" s="333">
        <v>833</v>
      </c>
      <c r="D43" s="333">
        <v>2745</v>
      </c>
      <c r="E43" s="333">
        <v>2046</v>
      </c>
      <c r="F43" s="333">
        <v>2372</v>
      </c>
      <c r="G43" s="333">
        <v>1739</v>
      </c>
      <c r="H43" s="333">
        <v>2092</v>
      </c>
      <c r="I43" s="333">
        <v>356</v>
      </c>
      <c r="J43" s="333">
        <v>1877</v>
      </c>
      <c r="K43" s="333">
        <v>566</v>
      </c>
      <c r="L43" s="333">
        <v>796</v>
      </c>
      <c r="M43" s="333">
        <v>2108</v>
      </c>
      <c r="N43" s="333">
        <v>600</v>
      </c>
      <c r="O43" s="335" t="s">
        <v>7</v>
      </c>
      <c r="P43" s="333">
        <v>134</v>
      </c>
      <c r="Q43" s="340"/>
      <c r="R43" s="333">
        <f aca="true" t="shared" si="8" ref="R43:R50">S43+T43</f>
        <v>1308</v>
      </c>
      <c r="S43" s="336">
        <v>1308</v>
      </c>
      <c r="T43" s="333">
        <v>0</v>
      </c>
    </row>
    <row r="44" spans="1:20" ht="15" customHeight="1" hidden="1">
      <c r="A44" s="125" t="s">
        <v>539</v>
      </c>
      <c r="B44" s="333">
        <f t="shared" si="7"/>
        <v>18385</v>
      </c>
      <c r="C44" s="333">
        <v>824</v>
      </c>
      <c r="D44" s="333">
        <v>2770</v>
      </c>
      <c r="E44" s="333">
        <v>2079</v>
      </c>
      <c r="F44" s="333">
        <v>2402</v>
      </c>
      <c r="G44" s="333">
        <v>1726</v>
      </c>
      <c r="H44" s="333">
        <v>2082</v>
      </c>
      <c r="I44" s="333">
        <v>352</v>
      </c>
      <c r="J44" s="333">
        <v>1917</v>
      </c>
      <c r="K44" s="333">
        <v>560</v>
      </c>
      <c r="L44" s="333">
        <v>793</v>
      </c>
      <c r="M44" s="333">
        <v>2114</v>
      </c>
      <c r="N44" s="333">
        <v>600</v>
      </c>
      <c r="O44" s="335" t="s">
        <v>7</v>
      </c>
      <c r="P44" s="333">
        <v>166</v>
      </c>
      <c r="Q44" s="340"/>
      <c r="R44" s="333">
        <f t="shared" si="8"/>
        <v>1323</v>
      </c>
      <c r="S44" s="336">
        <v>1323</v>
      </c>
      <c r="T44" s="333">
        <v>0</v>
      </c>
    </row>
    <row r="45" spans="1:20" ht="15" customHeight="1" hidden="1">
      <c r="A45" s="125" t="s">
        <v>591</v>
      </c>
      <c r="B45" s="333">
        <f t="shared" si="7"/>
        <v>18475</v>
      </c>
      <c r="C45" s="333">
        <v>814</v>
      </c>
      <c r="D45" s="333">
        <v>2790</v>
      </c>
      <c r="E45" s="333">
        <v>2101</v>
      </c>
      <c r="F45" s="333">
        <v>2367</v>
      </c>
      <c r="G45" s="333">
        <v>1702</v>
      </c>
      <c r="H45" s="333">
        <v>2068</v>
      </c>
      <c r="I45" s="333">
        <v>355</v>
      </c>
      <c r="J45" s="333">
        <v>1957</v>
      </c>
      <c r="K45" s="333">
        <v>559</v>
      </c>
      <c r="L45" s="333">
        <v>788</v>
      </c>
      <c r="M45" s="333">
        <v>2193</v>
      </c>
      <c r="N45" s="333">
        <v>598</v>
      </c>
      <c r="O45" s="335" t="s">
        <v>7</v>
      </c>
      <c r="P45" s="333">
        <v>183</v>
      </c>
      <c r="Q45" s="340"/>
      <c r="R45" s="333">
        <f t="shared" si="8"/>
        <v>1334</v>
      </c>
      <c r="S45" s="336">
        <v>1330</v>
      </c>
      <c r="T45" s="333">
        <v>4</v>
      </c>
    </row>
    <row r="46" spans="1:20" ht="15" customHeight="1">
      <c r="A46" s="125" t="s">
        <v>658</v>
      </c>
      <c r="B46" s="333">
        <f t="shared" si="7"/>
        <v>18543</v>
      </c>
      <c r="C46" s="333">
        <v>817</v>
      </c>
      <c r="D46" s="333">
        <v>2797</v>
      </c>
      <c r="E46" s="333">
        <v>2113</v>
      </c>
      <c r="F46" s="333">
        <v>2379</v>
      </c>
      <c r="G46" s="333">
        <v>1675</v>
      </c>
      <c r="H46" s="333">
        <v>2044</v>
      </c>
      <c r="I46" s="333">
        <v>360</v>
      </c>
      <c r="J46" s="333">
        <v>1986</v>
      </c>
      <c r="K46" s="333">
        <v>569</v>
      </c>
      <c r="L46" s="333">
        <v>772</v>
      </c>
      <c r="M46" s="333">
        <v>2250</v>
      </c>
      <c r="N46" s="333">
        <v>596</v>
      </c>
      <c r="O46" s="335" t="s">
        <v>7</v>
      </c>
      <c r="P46" s="333">
        <v>185</v>
      </c>
      <c r="Q46" s="340"/>
      <c r="R46" s="333">
        <f t="shared" si="8"/>
        <v>1340</v>
      </c>
      <c r="S46" s="336">
        <v>1336</v>
      </c>
      <c r="T46" s="333">
        <v>4</v>
      </c>
    </row>
    <row r="47" spans="1:21" ht="15" customHeight="1">
      <c r="A47" s="125" t="s">
        <v>385</v>
      </c>
      <c r="B47" s="333">
        <f t="shared" si="7"/>
        <v>18805</v>
      </c>
      <c r="C47" s="333">
        <v>868</v>
      </c>
      <c r="D47" s="333">
        <v>2885</v>
      </c>
      <c r="E47" s="333">
        <v>2103</v>
      </c>
      <c r="F47" s="333">
        <v>2437</v>
      </c>
      <c r="G47" s="333">
        <v>1655</v>
      </c>
      <c r="H47" s="333">
        <v>2023</v>
      </c>
      <c r="I47" s="333">
        <v>355</v>
      </c>
      <c r="J47" s="333">
        <v>1990</v>
      </c>
      <c r="K47" s="333">
        <v>566</v>
      </c>
      <c r="L47" s="333">
        <v>769</v>
      </c>
      <c r="M47" s="333">
        <v>2304</v>
      </c>
      <c r="N47" s="333">
        <v>601</v>
      </c>
      <c r="O47" s="335" t="s">
        <v>7</v>
      </c>
      <c r="P47" s="333">
        <v>249</v>
      </c>
      <c r="Q47" s="340"/>
      <c r="R47" s="333">
        <f t="shared" si="8"/>
        <v>1335</v>
      </c>
      <c r="S47" s="333">
        <v>1331</v>
      </c>
      <c r="T47" s="333">
        <v>4</v>
      </c>
      <c r="U47" s="9"/>
    </row>
    <row r="48" spans="1:21" ht="15" customHeight="1">
      <c r="A48" s="125" t="s">
        <v>264</v>
      </c>
      <c r="B48" s="333">
        <f t="shared" si="7"/>
        <v>18961</v>
      </c>
      <c r="C48" s="333">
        <v>864</v>
      </c>
      <c r="D48" s="333">
        <v>2943</v>
      </c>
      <c r="E48" s="333">
        <v>2115</v>
      </c>
      <c r="F48" s="333">
        <v>2464</v>
      </c>
      <c r="G48" s="333">
        <v>1640</v>
      </c>
      <c r="H48" s="333">
        <v>2037</v>
      </c>
      <c r="I48" s="333">
        <v>353</v>
      </c>
      <c r="J48" s="333">
        <v>1989</v>
      </c>
      <c r="K48" s="333">
        <v>565</v>
      </c>
      <c r="L48" s="333">
        <v>767</v>
      </c>
      <c r="M48" s="333">
        <v>2334</v>
      </c>
      <c r="N48" s="333">
        <v>603</v>
      </c>
      <c r="O48" s="335" t="s">
        <v>7</v>
      </c>
      <c r="P48" s="333">
        <v>287</v>
      </c>
      <c r="Q48" s="340"/>
      <c r="R48" s="333">
        <f t="shared" si="8"/>
        <v>1329</v>
      </c>
      <c r="S48" s="336">
        <v>1325</v>
      </c>
      <c r="T48" s="333">
        <v>4</v>
      </c>
      <c r="U48" s="9"/>
    </row>
    <row r="49" spans="1:21" ht="15" customHeight="1">
      <c r="A49" s="125" t="s">
        <v>688</v>
      </c>
      <c r="B49" s="333">
        <f t="shared" si="7"/>
        <v>19048</v>
      </c>
      <c r="C49" s="333">
        <v>882</v>
      </c>
      <c r="D49" s="333">
        <v>2980</v>
      </c>
      <c r="E49" s="333">
        <v>2127</v>
      </c>
      <c r="F49" s="333">
        <v>2458</v>
      </c>
      <c r="G49" s="333">
        <v>1663</v>
      </c>
      <c r="H49" s="333">
        <v>2010</v>
      </c>
      <c r="I49" s="333">
        <v>358</v>
      </c>
      <c r="J49" s="333">
        <v>2023</v>
      </c>
      <c r="K49" s="333">
        <v>558</v>
      </c>
      <c r="L49" s="333">
        <v>769</v>
      </c>
      <c r="M49" s="333">
        <v>2346</v>
      </c>
      <c r="N49" s="333">
        <v>609</v>
      </c>
      <c r="O49" s="335" t="s">
        <v>7</v>
      </c>
      <c r="P49" s="333">
        <v>265</v>
      </c>
      <c r="Q49" s="340"/>
      <c r="R49" s="333">
        <f t="shared" si="8"/>
        <v>1320</v>
      </c>
      <c r="S49" s="336">
        <v>1316</v>
      </c>
      <c r="T49" s="333">
        <v>4</v>
      </c>
      <c r="U49" s="9"/>
    </row>
    <row r="50" spans="1:21" ht="15" customHeight="1">
      <c r="A50" s="125" t="s">
        <v>148</v>
      </c>
      <c r="B50" s="333">
        <f t="shared" si="7"/>
        <v>19147</v>
      </c>
      <c r="C50" s="333">
        <v>900</v>
      </c>
      <c r="D50" s="333">
        <v>3023</v>
      </c>
      <c r="E50" s="333">
        <v>2158</v>
      </c>
      <c r="F50" s="333">
        <v>2470</v>
      </c>
      <c r="G50" s="333">
        <v>1621</v>
      </c>
      <c r="H50" s="333">
        <v>1984</v>
      </c>
      <c r="I50" s="333">
        <v>354</v>
      </c>
      <c r="J50" s="333">
        <v>2021</v>
      </c>
      <c r="K50" s="333">
        <v>563</v>
      </c>
      <c r="L50" s="333">
        <v>768</v>
      </c>
      <c r="M50" s="333">
        <v>2384</v>
      </c>
      <c r="N50" s="333">
        <v>605</v>
      </c>
      <c r="O50" s="335" t="s">
        <v>7</v>
      </c>
      <c r="P50" s="333">
        <v>296</v>
      </c>
      <c r="Q50" s="340"/>
      <c r="R50" s="345">
        <f t="shared" si="8"/>
        <v>1323</v>
      </c>
      <c r="S50" s="346">
        <v>1319</v>
      </c>
      <c r="T50" s="345">
        <v>4</v>
      </c>
      <c r="U50" s="9"/>
    </row>
    <row r="51" spans="1:21" ht="15" customHeight="1">
      <c r="A51" s="125" t="s">
        <v>179</v>
      </c>
      <c r="B51" s="333">
        <f t="shared" si="7"/>
        <v>20455</v>
      </c>
      <c r="C51" s="333">
        <v>907</v>
      </c>
      <c r="D51" s="333">
        <v>3009</v>
      </c>
      <c r="E51" s="333">
        <v>2061</v>
      </c>
      <c r="F51" s="333">
        <v>2476</v>
      </c>
      <c r="G51" s="333">
        <v>1612</v>
      </c>
      <c r="H51" s="333">
        <v>1963</v>
      </c>
      <c r="I51" s="333">
        <v>352</v>
      </c>
      <c r="J51" s="333">
        <v>2027</v>
      </c>
      <c r="K51" s="333">
        <v>560</v>
      </c>
      <c r="L51" s="333">
        <v>780</v>
      </c>
      <c r="M51" s="333">
        <v>2427</v>
      </c>
      <c r="N51" s="333">
        <v>618</v>
      </c>
      <c r="O51" s="336">
        <v>1343</v>
      </c>
      <c r="P51" s="333">
        <v>320</v>
      </c>
      <c r="Q51" s="340"/>
      <c r="R51" s="340"/>
      <c r="S51" s="347"/>
      <c r="T51" s="347"/>
      <c r="U51" s="9"/>
    </row>
    <row r="52" spans="1:20" ht="15" customHeight="1">
      <c r="A52" s="125" t="s">
        <v>547</v>
      </c>
      <c r="B52" s="333">
        <f t="shared" si="7"/>
        <v>20526</v>
      </c>
      <c r="C52" s="333">
        <v>915</v>
      </c>
      <c r="D52" s="333">
        <v>2997</v>
      </c>
      <c r="E52" s="333">
        <v>2067</v>
      </c>
      <c r="F52" s="333">
        <v>2473</v>
      </c>
      <c r="G52" s="333">
        <v>1592</v>
      </c>
      <c r="H52" s="333">
        <v>1952</v>
      </c>
      <c r="I52" s="333">
        <v>350</v>
      </c>
      <c r="J52" s="333">
        <v>2041</v>
      </c>
      <c r="K52" s="333">
        <v>555</v>
      </c>
      <c r="L52" s="333">
        <v>779</v>
      </c>
      <c r="M52" s="333">
        <v>2526</v>
      </c>
      <c r="N52" s="333">
        <v>616</v>
      </c>
      <c r="O52" s="336">
        <v>1345</v>
      </c>
      <c r="P52" s="333">
        <v>318</v>
      </c>
      <c r="Q52" s="340"/>
      <c r="R52" s="340"/>
      <c r="S52" s="340"/>
      <c r="T52" s="340"/>
    </row>
    <row r="53" spans="1:20" ht="15" customHeight="1">
      <c r="A53" s="125" t="s">
        <v>774</v>
      </c>
      <c r="B53" s="333">
        <v>20422</v>
      </c>
      <c r="C53" s="333">
        <v>922</v>
      </c>
      <c r="D53" s="333">
        <v>2960</v>
      </c>
      <c r="E53" s="333">
        <v>2096</v>
      </c>
      <c r="F53" s="333">
        <v>2416</v>
      </c>
      <c r="G53" s="333">
        <v>1565</v>
      </c>
      <c r="H53" s="333">
        <v>1945</v>
      </c>
      <c r="I53" s="333">
        <v>353</v>
      </c>
      <c r="J53" s="333">
        <v>2053</v>
      </c>
      <c r="K53" s="333">
        <v>558</v>
      </c>
      <c r="L53" s="333">
        <v>776</v>
      </c>
      <c r="M53" s="333">
        <v>2552</v>
      </c>
      <c r="N53" s="333">
        <v>618</v>
      </c>
      <c r="O53" s="336">
        <v>1347</v>
      </c>
      <c r="P53" s="333">
        <v>261</v>
      </c>
      <c r="Q53" s="340"/>
      <c r="R53" s="340"/>
      <c r="S53" s="340"/>
      <c r="T53" s="340"/>
    </row>
    <row r="54" spans="1:20" ht="15" customHeight="1">
      <c r="A54" s="125" t="s">
        <v>199</v>
      </c>
      <c r="B54" s="333">
        <v>20501</v>
      </c>
      <c r="C54" s="333">
        <v>939</v>
      </c>
      <c r="D54" s="333">
        <v>3052</v>
      </c>
      <c r="E54" s="333">
        <v>2104</v>
      </c>
      <c r="F54" s="333">
        <v>2404</v>
      </c>
      <c r="G54" s="333">
        <v>1546</v>
      </c>
      <c r="H54" s="333">
        <v>1936</v>
      </c>
      <c r="I54" s="333">
        <v>355</v>
      </c>
      <c r="J54" s="333">
        <v>2046</v>
      </c>
      <c r="K54" s="333">
        <v>553</v>
      </c>
      <c r="L54" s="333">
        <v>780</v>
      </c>
      <c r="M54" s="333">
        <v>2586</v>
      </c>
      <c r="N54" s="333">
        <v>630</v>
      </c>
      <c r="O54" s="336">
        <v>1338</v>
      </c>
      <c r="P54" s="333">
        <v>232</v>
      </c>
      <c r="Q54" s="340"/>
      <c r="R54" s="340"/>
      <c r="S54" s="340"/>
      <c r="T54" s="340"/>
    </row>
    <row r="55" spans="1:20" ht="15" customHeight="1">
      <c r="A55" s="164" t="s">
        <v>637</v>
      </c>
      <c r="B55" s="345">
        <v>20604</v>
      </c>
      <c r="C55" s="345">
        <v>945</v>
      </c>
      <c r="D55" s="345">
        <v>3098</v>
      </c>
      <c r="E55" s="345">
        <v>2136</v>
      </c>
      <c r="F55" s="345">
        <v>2419</v>
      </c>
      <c r="G55" s="345">
        <v>1533</v>
      </c>
      <c r="H55" s="345">
        <v>1911</v>
      </c>
      <c r="I55" s="345">
        <v>361</v>
      </c>
      <c r="J55" s="345">
        <v>2042</v>
      </c>
      <c r="K55" s="345">
        <v>552</v>
      </c>
      <c r="L55" s="345">
        <v>784</v>
      </c>
      <c r="M55" s="345">
        <v>2598</v>
      </c>
      <c r="N55" s="345">
        <v>627</v>
      </c>
      <c r="O55" s="346">
        <v>1342</v>
      </c>
      <c r="P55" s="345">
        <v>256</v>
      </c>
      <c r="Q55" s="340"/>
      <c r="R55" s="340"/>
      <c r="S55" s="340"/>
      <c r="T55" s="340"/>
    </row>
    <row r="56" spans="1:18" ht="15" customHeight="1">
      <c r="A56" s="341" t="s">
        <v>410</v>
      </c>
      <c r="B56" s="342">
        <v>100</v>
      </c>
      <c r="C56" s="343">
        <f aca="true" t="shared" si="9" ref="C56:P56">C55/$B$55*100</f>
        <v>4.586488060570763</v>
      </c>
      <c r="D56" s="343">
        <f t="shared" si="9"/>
        <v>15.035915356241505</v>
      </c>
      <c r="E56" s="343">
        <f t="shared" si="9"/>
        <v>10.36691904484566</v>
      </c>
      <c r="F56" s="343">
        <f t="shared" si="9"/>
        <v>11.74043874975733</v>
      </c>
      <c r="G56" s="343">
        <f t="shared" si="9"/>
        <v>7.440302853814794</v>
      </c>
      <c r="H56" s="343">
        <f t="shared" si="9"/>
        <v>9.274898078043098</v>
      </c>
      <c r="I56" s="343">
        <f t="shared" si="9"/>
        <v>1.7520869734032225</v>
      </c>
      <c r="J56" s="343">
        <f t="shared" si="9"/>
        <v>9.910696952048147</v>
      </c>
      <c r="K56" s="343">
        <f t="shared" si="9"/>
        <v>2.6790914385556204</v>
      </c>
      <c r="L56" s="343">
        <f t="shared" si="9"/>
        <v>3.8050863909920407</v>
      </c>
      <c r="M56" s="343">
        <f t="shared" si="9"/>
        <v>12.609202096680255</v>
      </c>
      <c r="N56" s="343">
        <f t="shared" si="9"/>
        <v>3.0430984274898076</v>
      </c>
      <c r="O56" s="343">
        <f t="shared" si="9"/>
        <v>6.513298388662396</v>
      </c>
      <c r="P56" s="343">
        <f t="shared" si="9"/>
        <v>1.24247718889536</v>
      </c>
      <c r="Q56" s="348"/>
      <c r="R56" s="348"/>
    </row>
    <row r="57" ht="16.5" customHeight="1">
      <c r="A57" s="28" t="s">
        <v>260</v>
      </c>
    </row>
  </sheetData>
  <sheetProtection/>
  <mergeCells count="4">
    <mergeCell ref="N1:P1"/>
    <mergeCell ref="R1:T1"/>
    <mergeCell ref="N30:P30"/>
    <mergeCell ref="R30:T30"/>
  </mergeCells>
  <printOptions/>
  <pageMargins left="0.984251968503937" right="0.984251968503937" top="0.3937007874015748" bottom="0.3937007874015748" header="0.5118110236220472" footer="0.1968503937007874"/>
  <pageSetup horizontalDpi="600" verticalDpi="600" orientation="landscape" paperSize="9" scale="94" r:id="rId1"/>
  <headerFooter alignWithMargins="0">
    <oddFooter>&amp;L&amp;"ＭＳ Ｐ明朝,標準"&amp;10－８－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1" sqref="A1"/>
    </sheetView>
  </sheetViews>
  <sheetFormatPr defaultColWidth="9.00390625" defaultRowHeight="13.5"/>
  <cols>
    <col min="1" max="1" width="15.625" style="45" customWidth="1"/>
    <col min="2" max="2" width="11.875" style="45" customWidth="1"/>
    <col min="3" max="4" width="10.625" style="45" customWidth="1"/>
    <col min="5" max="5" width="11.875" style="45" customWidth="1"/>
    <col min="6" max="6" width="4.625" style="349" customWidth="1"/>
    <col min="7" max="7" width="15.625" style="45" customWidth="1"/>
    <col min="8" max="8" width="11.875" style="45" customWidth="1"/>
    <col min="9" max="10" width="10.625" style="45" customWidth="1"/>
    <col min="11" max="11" width="11.875" style="45" customWidth="1"/>
    <col min="12" max="16384" width="9.00390625" style="45" customWidth="1"/>
  </cols>
  <sheetData>
    <row r="1" spans="1:11" ht="16.5" customHeight="1">
      <c r="A1" s="80" t="s">
        <v>388</v>
      </c>
      <c r="B1" s="351"/>
      <c r="C1" s="351"/>
      <c r="D1" s="351"/>
      <c r="E1" s="9"/>
      <c r="F1" s="45"/>
      <c r="G1" s="9"/>
      <c r="H1" s="68"/>
      <c r="I1" s="9"/>
      <c r="J1" s="9"/>
      <c r="K1" s="77" t="s">
        <v>335</v>
      </c>
    </row>
    <row r="2" spans="1:11" ht="13.5" customHeight="1">
      <c r="A2" s="95" t="s">
        <v>693</v>
      </c>
      <c r="B2" s="258" t="s">
        <v>268</v>
      </c>
      <c r="C2" s="258" t="s">
        <v>5</v>
      </c>
      <c r="D2" s="258" t="s">
        <v>216</v>
      </c>
      <c r="E2" s="257" t="s">
        <v>803</v>
      </c>
      <c r="F2" s="45"/>
      <c r="G2" s="95" t="s">
        <v>549</v>
      </c>
      <c r="H2" s="258" t="s">
        <v>268</v>
      </c>
      <c r="I2" s="258" t="s">
        <v>5</v>
      </c>
      <c r="J2" s="258" t="s">
        <v>216</v>
      </c>
      <c r="K2" s="257" t="s">
        <v>803</v>
      </c>
    </row>
    <row r="3" spans="1:11" ht="13.5" customHeight="1">
      <c r="A3" s="352" t="s">
        <v>655</v>
      </c>
      <c r="B3" s="353">
        <f aca="true" t="shared" si="0" ref="B3:B10">C3+D3</f>
        <v>207</v>
      </c>
      <c r="C3" s="353">
        <v>101</v>
      </c>
      <c r="D3" s="353">
        <v>106</v>
      </c>
      <c r="E3" s="354">
        <v>66</v>
      </c>
      <c r="F3" s="45"/>
      <c r="G3" s="352" t="s">
        <v>375</v>
      </c>
      <c r="H3" s="353">
        <f aca="true" t="shared" si="1" ref="H3:H12">I3+J3</f>
        <v>288</v>
      </c>
      <c r="I3" s="353">
        <v>143</v>
      </c>
      <c r="J3" s="353">
        <v>145</v>
      </c>
      <c r="K3" s="354">
        <v>103</v>
      </c>
    </row>
    <row r="4" spans="1:11" ht="13.5" customHeight="1">
      <c r="A4" s="355" t="s">
        <v>293</v>
      </c>
      <c r="B4" s="356">
        <f t="shared" si="0"/>
        <v>189</v>
      </c>
      <c r="C4" s="356">
        <v>81</v>
      </c>
      <c r="D4" s="356">
        <v>108</v>
      </c>
      <c r="E4" s="357">
        <v>66</v>
      </c>
      <c r="F4" s="45"/>
      <c r="G4" s="355" t="s">
        <v>704</v>
      </c>
      <c r="H4" s="356">
        <f t="shared" si="1"/>
        <v>795</v>
      </c>
      <c r="I4" s="356">
        <v>357</v>
      </c>
      <c r="J4" s="356">
        <v>438</v>
      </c>
      <c r="K4" s="357">
        <v>346</v>
      </c>
    </row>
    <row r="5" spans="1:11" ht="13.5" customHeight="1">
      <c r="A5" s="355" t="s">
        <v>381</v>
      </c>
      <c r="B5" s="356">
        <f t="shared" si="0"/>
        <v>513</v>
      </c>
      <c r="C5" s="356">
        <v>248</v>
      </c>
      <c r="D5" s="356">
        <v>265</v>
      </c>
      <c r="E5" s="357">
        <v>170</v>
      </c>
      <c r="F5" s="45"/>
      <c r="G5" s="355" t="s">
        <v>677</v>
      </c>
      <c r="H5" s="356">
        <f t="shared" si="1"/>
        <v>137</v>
      </c>
      <c r="I5" s="356">
        <v>64</v>
      </c>
      <c r="J5" s="356">
        <v>73</v>
      </c>
      <c r="K5" s="357">
        <v>60</v>
      </c>
    </row>
    <row r="6" spans="1:11" ht="13.5" customHeight="1">
      <c r="A6" s="355" t="s">
        <v>727</v>
      </c>
      <c r="B6" s="356">
        <f t="shared" si="0"/>
        <v>185</v>
      </c>
      <c r="C6" s="356">
        <v>87</v>
      </c>
      <c r="D6" s="356">
        <v>98</v>
      </c>
      <c r="E6" s="357">
        <v>58</v>
      </c>
      <c r="F6" s="45"/>
      <c r="G6" s="355" t="s">
        <v>87</v>
      </c>
      <c r="H6" s="356">
        <f t="shared" si="1"/>
        <v>220</v>
      </c>
      <c r="I6" s="356">
        <v>106</v>
      </c>
      <c r="J6" s="356">
        <v>114</v>
      </c>
      <c r="K6" s="357">
        <v>91</v>
      </c>
    </row>
    <row r="7" spans="1:11" ht="13.5" customHeight="1">
      <c r="A7" s="355" t="s">
        <v>334</v>
      </c>
      <c r="B7" s="356">
        <f t="shared" si="0"/>
        <v>305</v>
      </c>
      <c r="C7" s="356">
        <v>143</v>
      </c>
      <c r="D7" s="356">
        <v>162</v>
      </c>
      <c r="E7" s="357">
        <v>103</v>
      </c>
      <c r="F7" s="45"/>
      <c r="G7" s="355" t="s">
        <v>812</v>
      </c>
      <c r="H7" s="356">
        <f t="shared" si="1"/>
        <v>501</v>
      </c>
      <c r="I7" s="356">
        <v>242</v>
      </c>
      <c r="J7" s="356">
        <v>259</v>
      </c>
      <c r="K7" s="357">
        <v>190</v>
      </c>
    </row>
    <row r="8" spans="1:11" ht="13.5" customHeight="1">
      <c r="A8" s="355" t="s">
        <v>669</v>
      </c>
      <c r="B8" s="356">
        <f t="shared" si="0"/>
        <v>296</v>
      </c>
      <c r="C8" s="356">
        <v>142</v>
      </c>
      <c r="D8" s="356">
        <v>154</v>
      </c>
      <c r="E8" s="357">
        <v>89</v>
      </c>
      <c r="F8" s="45"/>
      <c r="G8" s="355" t="s">
        <v>726</v>
      </c>
      <c r="H8" s="356">
        <f t="shared" si="1"/>
        <v>144</v>
      </c>
      <c r="I8" s="356">
        <v>71</v>
      </c>
      <c r="J8" s="356">
        <v>73</v>
      </c>
      <c r="K8" s="357">
        <v>57</v>
      </c>
    </row>
    <row r="9" spans="1:11" ht="13.5" customHeight="1">
      <c r="A9" s="355" t="s">
        <v>377</v>
      </c>
      <c r="B9" s="356">
        <f t="shared" si="0"/>
        <v>587</v>
      </c>
      <c r="C9" s="356">
        <v>277</v>
      </c>
      <c r="D9" s="356">
        <v>310</v>
      </c>
      <c r="E9" s="357">
        <v>211</v>
      </c>
      <c r="F9" s="45"/>
      <c r="G9" s="355" t="s">
        <v>278</v>
      </c>
      <c r="H9" s="356">
        <f t="shared" si="1"/>
        <v>576</v>
      </c>
      <c r="I9" s="356">
        <v>271</v>
      </c>
      <c r="J9" s="356">
        <v>305</v>
      </c>
      <c r="K9" s="357">
        <v>211</v>
      </c>
    </row>
    <row r="10" spans="1:11" ht="13.5" customHeight="1">
      <c r="A10" s="358" t="s">
        <v>348</v>
      </c>
      <c r="B10" s="356">
        <f t="shared" si="0"/>
        <v>200</v>
      </c>
      <c r="C10" s="359">
        <v>87</v>
      </c>
      <c r="D10" s="359">
        <v>113</v>
      </c>
      <c r="E10" s="360">
        <v>57</v>
      </c>
      <c r="F10" s="45"/>
      <c r="G10" s="355" t="s">
        <v>194</v>
      </c>
      <c r="H10" s="356">
        <f t="shared" si="1"/>
        <v>512</v>
      </c>
      <c r="I10" s="356">
        <v>232</v>
      </c>
      <c r="J10" s="356">
        <v>280</v>
      </c>
      <c r="K10" s="357">
        <v>177</v>
      </c>
    </row>
    <row r="11" spans="1:11" ht="13.5" customHeight="1">
      <c r="A11" s="361" t="s">
        <v>715</v>
      </c>
      <c r="B11" s="362">
        <f>SUM(B3:B10)</f>
        <v>2482</v>
      </c>
      <c r="C11" s="363">
        <f>SUM(C3:C10)</f>
        <v>1166</v>
      </c>
      <c r="D11" s="363">
        <f>SUM(D3:D10)</f>
        <v>1316</v>
      </c>
      <c r="E11" s="364">
        <f>SUM(E3:E10)</f>
        <v>820</v>
      </c>
      <c r="F11" s="45"/>
      <c r="G11" s="355" t="s">
        <v>287</v>
      </c>
      <c r="H11" s="356">
        <f t="shared" si="1"/>
        <v>210</v>
      </c>
      <c r="I11" s="356">
        <v>93</v>
      </c>
      <c r="J11" s="356">
        <v>117</v>
      </c>
      <c r="K11" s="357">
        <v>101</v>
      </c>
    </row>
    <row r="12" spans="1:11" ht="13.5" customHeight="1">
      <c r="A12" s="365"/>
      <c r="B12" s="9"/>
      <c r="C12" s="9"/>
      <c r="D12" s="9"/>
      <c r="E12" s="9"/>
      <c r="F12" s="45"/>
      <c r="G12" s="355" t="s">
        <v>386</v>
      </c>
      <c r="H12" s="356">
        <f t="shared" si="1"/>
        <v>290</v>
      </c>
      <c r="I12" s="356">
        <v>134</v>
      </c>
      <c r="J12" s="356">
        <v>156</v>
      </c>
      <c r="K12" s="357">
        <v>121</v>
      </c>
    </row>
    <row r="13" spans="1:11" ht="13.5" customHeight="1">
      <c r="A13" s="95" t="s">
        <v>283</v>
      </c>
      <c r="B13" s="258" t="s">
        <v>268</v>
      </c>
      <c r="C13" s="258" t="s">
        <v>5</v>
      </c>
      <c r="D13" s="258" t="s">
        <v>216</v>
      </c>
      <c r="E13" s="257" t="s">
        <v>803</v>
      </c>
      <c r="F13" s="45"/>
      <c r="G13" s="355" t="s">
        <v>118</v>
      </c>
      <c r="H13" s="356">
        <f aca="true" t="shared" si="2" ref="H13:H18">I13+J13</f>
        <v>360</v>
      </c>
      <c r="I13" s="356">
        <v>158</v>
      </c>
      <c r="J13" s="356">
        <v>202</v>
      </c>
      <c r="K13" s="357">
        <v>125</v>
      </c>
    </row>
    <row r="14" spans="1:11" ht="13.5" customHeight="1">
      <c r="A14" s="352" t="s">
        <v>498</v>
      </c>
      <c r="B14" s="353">
        <f aca="true" t="shared" si="3" ref="B14:B23">C14+D14</f>
        <v>565</v>
      </c>
      <c r="C14" s="353">
        <v>269</v>
      </c>
      <c r="D14" s="353">
        <v>296</v>
      </c>
      <c r="E14" s="354">
        <v>174</v>
      </c>
      <c r="F14" s="45"/>
      <c r="G14" s="355" t="s">
        <v>245</v>
      </c>
      <c r="H14" s="356">
        <f t="shared" si="2"/>
        <v>306</v>
      </c>
      <c r="I14" s="356">
        <v>118</v>
      </c>
      <c r="J14" s="356">
        <v>188</v>
      </c>
      <c r="K14" s="357">
        <v>90</v>
      </c>
    </row>
    <row r="15" spans="1:11" ht="13.5" customHeight="1">
      <c r="A15" s="355" t="s">
        <v>760</v>
      </c>
      <c r="B15" s="356">
        <f t="shared" si="3"/>
        <v>443</v>
      </c>
      <c r="C15" s="356">
        <v>206</v>
      </c>
      <c r="D15" s="356">
        <v>237</v>
      </c>
      <c r="E15" s="357">
        <v>142</v>
      </c>
      <c r="F15" s="45"/>
      <c r="G15" s="355" t="s">
        <v>303</v>
      </c>
      <c r="H15" s="356">
        <f t="shared" si="2"/>
        <v>500</v>
      </c>
      <c r="I15" s="356">
        <v>245</v>
      </c>
      <c r="J15" s="356">
        <v>255</v>
      </c>
      <c r="K15" s="357">
        <v>214</v>
      </c>
    </row>
    <row r="16" spans="1:11" ht="13.5" customHeight="1">
      <c r="A16" s="355" t="s">
        <v>113</v>
      </c>
      <c r="B16" s="356">
        <f t="shared" si="3"/>
        <v>92</v>
      </c>
      <c r="C16" s="356">
        <v>47</v>
      </c>
      <c r="D16" s="356">
        <v>45</v>
      </c>
      <c r="E16" s="357">
        <v>50</v>
      </c>
      <c r="F16" s="45"/>
      <c r="G16" s="355" t="s">
        <v>499</v>
      </c>
      <c r="H16" s="356">
        <f t="shared" si="2"/>
        <v>182</v>
      </c>
      <c r="I16" s="356">
        <v>91</v>
      </c>
      <c r="J16" s="356">
        <v>91</v>
      </c>
      <c r="K16" s="357">
        <v>79</v>
      </c>
    </row>
    <row r="17" spans="1:11" ht="13.5" customHeight="1">
      <c r="A17" s="355" t="s">
        <v>816</v>
      </c>
      <c r="B17" s="356">
        <f t="shared" si="3"/>
        <v>621</v>
      </c>
      <c r="C17" s="356">
        <v>258</v>
      </c>
      <c r="D17" s="356">
        <v>363</v>
      </c>
      <c r="E17" s="357">
        <v>189</v>
      </c>
      <c r="F17" s="45"/>
      <c r="G17" s="355" t="s">
        <v>140</v>
      </c>
      <c r="H17" s="356">
        <f t="shared" si="2"/>
        <v>226</v>
      </c>
      <c r="I17" s="356">
        <v>106</v>
      </c>
      <c r="J17" s="356">
        <v>120</v>
      </c>
      <c r="K17" s="357">
        <v>93</v>
      </c>
    </row>
    <row r="18" spans="1:11" ht="13.5" customHeight="1">
      <c r="A18" s="355" t="s">
        <v>526</v>
      </c>
      <c r="B18" s="356">
        <f t="shared" si="3"/>
        <v>944</v>
      </c>
      <c r="C18" s="356">
        <v>476</v>
      </c>
      <c r="D18" s="356">
        <v>468</v>
      </c>
      <c r="E18" s="357">
        <v>370</v>
      </c>
      <c r="F18" s="45"/>
      <c r="G18" s="358" t="s">
        <v>433</v>
      </c>
      <c r="H18" s="356">
        <f t="shared" si="2"/>
        <v>792</v>
      </c>
      <c r="I18" s="359">
        <v>339</v>
      </c>
      <c r="J18" s="359">
        <v>453</v>
      </c>
      <c r="K18" s="360">
        <v>234</v>
      </c>
    </row>
    <row r="19" spans="1:11" ht="13.5" customHeight="1">
      <c r="A19" s="355" t="s">
        <v>126</v>
      </c>
      <c r="B19" s="356">
        <f t="shared" si="3"/>
        <v>219</v>
      </c>
      <c r="C19" s="356">
        <v>100</v>
      </c>
      <c r="D19" s="356">
        <v>119</v>
      </c>
      <c r="E19" s="357">
        <v>60</v>
      </c>
      <c r="F19" s="45"/>
      <c r="G19" s="361" t="s">
        <v>715</v>
      </c>
      <c r="H19" s="362">
        <f>SUM(H3:H18)</f>
        <v>6039</v>
      </c>
      <c r="I19" s="362">
        <f>SUM(I3:I18)</f>
        <v>2770</v>
      </c>
      <c r="J19" s="362">
        <f>SUM(J3:J18)</f>
        <v>3269</v>
      </c>
      <c r="K19" s="366">
        <f>SUM(K3:K18)</f>
        <v>2292</v>
      </c>
    </row>
    <row r="20" spans="1:8" ht="13.5" customHeight="1">
      <c r="A20" s="355" t="s">
        <v>609</v>
      </c>
      <c r="B20" s="367">
        <f t="shared" si="3"/>
        <v>249</v>
      </c>
      <c r="C20" s="367">
        <v>119</v>
      </c>
      <c r="D20" s="367">
        <v>130</v>
      </c>
      <c r="E20" s="368">
        <v>120</v>
      </c>
      <c r="F20" s="45"/>
      <c r="H20" s="369"/>
    </row>
    <row r="21" spans="1:11" ht="13.5" customHeight="1">
      <c r="A21" s="355" t="s">
        <v>776</v>
      </c>
      <c r="B21" s="356">
        <f t="shared" si="3"/>
        <v>373</v>
      </c>
      <c r="C21" s="356">
        <v>167</v>
      </c>
      <c r="D21" s="356">
        <v>206</v>
      </c>
      <c r="E21" s="357">
        <v>142</v>
      </c>
      <c r="F21" s="45"/>
      <c r="G21" s="95" t="s">
        <v>223</v>
      </c>
      <c r="H21" s="258" t="s">
        <v>268</v>
      </c>
      <c r="I21" s="258" t="s">
        <v>5</v>
      </c>
      <c r="J21" s="258" t="s">
        <v>216</v>
      </c>
      <c r="K21" s="257" t="s">
        <v>803</v>
      </c>
    </row>
    <row r="22" spans="1:11" ht="13.5" customHeight="1">
      <c r="A22" s="355" t="s">
        <v>537</v>
      </c>
      <c r="B22" s="356">
        <f t="shared" si="3"/>
        <v>336</v>
      </c>
      <c r="C22" s="356">
        <v>156</v>
      </c>
      <c r="D22" s="356">
        <v>180</v>
      </c>
      <c r="E22" s="357">
        <v>138</v>
      </c>
      <c r="F22" s="45"/>
      <c r="G22" s="352" t="s">
        <v>472</v>
      </c>
      <c r="H22" s="353">
        <f aca="true" t="shared" si="4" ref="H22:H32">I22+J22</f>
        <v>378</v>
      </c>
      <c r="I22" s="353">
        <v>186</v>
      </c>
      <c r="J22" s="353">
        <v>192</v>
      </c>
      <c r="K22" s="354">
        <v>165</v>
      </c>
    </row>
    <row r="23" spans="1:11" ht="13.5" customHeight="1">
      <c r="A23" s="355" t="s">
        <v>252</v>
      </c>
      <c r="B23" s="356">
        <f t="shared" si="3"/>
        <v>131</v>
      </c>
      <c r="C23" s="356">
        <v>56</v>
      </c>
      <c r="D23" s="356">
        <v>75</v>
      </c>
      <c r="E23" s="357">
        <v>43</v>
      </c>
      <c r="F23" s="45"/>
      <c r="G23" s="355" t="s">
        <v>294</v>
      </c>
      <c r="H23" s="356">
        <f t="shared" si="4"/>
        <v>223</v>
      </c>
      <c r="I23" s="356">
        <v>93</v>
      </c>
      <c r="J23" s="356">
        <v>130</v>
      </c>
      <c r="K23" s="357">
        <v>101</v>
      </c>
    </row>
    <row r="24" spans="1:11" ht="13.5" customHeight="1">
      <c r="A24" s="355" t="s">
        <v>389</v>
      </c>
      <c r="B24" s="356">
        <f aca="true" t="shared" si="5" ref="B24:B29">C24+D24</f>
        <v>51</v>
      </c>
      <c r="C24" s="356">
        <v>20</v>
      </c>
      <c r="D24" s="356">
        <v>31</v>
      </c>
      <c r="E24" s="357">
        <v>21</v>
      </c>
      <c r="F24" s="45"/>
      <c r="G24" s="355" t="s">
        <v>185</v>
      </c>
      <c r="H24" s="356">
        <f t="shared" si="4"/>
        <v>331</v>
      </c>
      <c r="I24" s="356">
        <v>141</v>
      </c>
      <c r="J24" s="356">
        <v>190</v>
      </c>
      <c r="K24" s="357">
        <v>140</v>
      </c>
    </row>
    <row r="25" spans="1:11" ht="13.5" customHeight="1">
      <c r="A25" s="355" t="s">
        <v>435</v>
      </c>
      <c r="B25" s="356">
        <f t="shared" si="5"/>
        <v>237</v>
      </c>
      <c r="C25" s="356">
        <v>109</v>
      </c>
      <c r="D25" s="356">
        <v>128</v>
      </c>
      <c r="E25" s="357">
        <v>94</v>
      </c>
      <c r="F25" s="45"/>
      <c r="G25" s="355" t="s">
        <v>408</v>
      </c>
      <c r="H25" s="356">
        <f t="shared" si="4"/>
        <v>158</v>
      </c>
      <c r="I25" s="356">
        <v>67</v>
      </c>
      <c r="J25" s="356">
        <v>91</v>
      </c>
      <c r="K25" s="357">
        <v>58</v>
      </c>
    </row>
    <row r="26" spans="1:11" ht="13.5" customHeight="1">
      <c r="A26" s="355" t="s">
        <v>732</v>
      </c>
      <c r="B26" s="356">
        <f t="shared" si="5"/>
        <v>1801</v>
      </c>
      <c r="C26" s="356">
        <v>794</v>
      </c>
      <c r="D26" s="356">
        <v>1007</v>
      </c>
      <c r="E26" s="357">
        <v>750</v>
      </c>
      <c r="F26" s="45"/>
      <c r="G26" s="355" t="s">
        <v>391</v>
      </c>
      <c r="H26" s="356">
        <f t="shared" si="4"/>
        <v>81</v>
      </c>
      <c r="I26" s="356">
        <v>35</v>
      </c>
      <c r="J26" s="356">
        <v>46</v>
      </c>
      <c r="K26" s="357">
        <v>35</v>
      </c>
    </row>
    <row r="27" spans="1:11" ht="13.5" customHeight="1">
      <c r="A27" s="355" t="s">
        <v>452</v>
      </c>
      <c r="B27" s="356">
        <f t="shared" si="5"/>
        <v>790</v>
      </c>
      <c r="C27" s="356">
        <v>365</v>
      </c>
      <c r="D27" s="356">
        <v>425</v>
      </c>
      <c r="E27" s="357">
        <v>336</v>
      </c>
      <c r="F27" s="45"/>
      <c r="G27" s="355" t="s">
        <v>219</v>
      </c>
      <c r="H27" s="356">
        <f t="shared" si="4"/>
        <v>80</v>
      </c>
      <c r="I27" s="356">
        <v>35</v>
      </c>
      <c r="J27" s="356">
        <v>45</v>
      </c>
      <c r="K27" s="357">
        <v>39</v>
      </c>
    </row>
    <row r="28" spans="1:11" ht="13.5" customHeight="1">
      <c r="A28" s="355" t="s">
        <v>36</v>
      </c>
      <c r="B28" s="356">
        <f t="shared" si="5"/>
        <v>286</v>
      </c>
      <c r="C28" s="356">
        <v>133</v>
      </c>
      <c r="D28" s="356">
        <v>153</v>
      </c>
      <c r="E28" s="357">
        <v>140</v>
      </c>
      <c r="F28" s="45"/>
      <c r="G28" s="355" t="s">
        <v>52</v>
      </c>
      <c r="H28" s="356">
        <f t="shared" si="4"/>
        <v>290</v>
      </c>
      <c r="I28" s="356">
        <v>138</v>
      </c>
      <c r="J28" s="356">
        <v>152</v>
      </c>
      <c r="K28" s="357">
        <v>126</v>
      </c>
    </row>
    <row r="29" spans="1:11" s="350" customFormat="1" ht="13.5" customHeight="1">
      <c r="A29" s="358" t="s">
        <v>619</v>
      </c>
      <c r="B29" s="367">
        <f t="shared" si="5"/>
        <v>138</v>
      </c>
      <c r="C29" s="370">
        <v>63</v>
      </c>
      <c r="D29" s="370">
        <v>75</v>
      </c>
      <c r="E29" s="371">
        <v>57</v>
      </c>
      <c r="G29" s="355" t="s">
        <v>10</v>
      </c>
      <c r="H29" s="367">
        <f t="shared" si="4"/>
        <v>167</v>
      </c>
      <c r="I29" s="367">
        <v>83</v>
      </c>
      <c r="J29" s="367">
        <v>84</v>
      </c>
      <c r="K29" s="368">
        <v>78</v>
      </c>
    </row>
    <row r="30" spans="1:11" ht="13.5" customHeight="1">
      <c r="A30" s="361" t="s">
        <v>715</v>
      </c>
      <c r="B30" s="362">
        <f>SUM(B14:B29)</f>
        <v>7276</v>
      </c>
      <c r="C30" s="363">
        <f>SUM(C14:C29)</f>
        <v>3338</v>
      </c>
      <c r="D30" s="363">
        <f>SUM(D14:D29)</f>
        <v>3938</v>
      </c>
      <c r="E30" s="364">
        <f>SUM(E14:E29)</f>
        <v>2826</v>
      </c>
      <c r="F30" s="45"/>
      <c r="G30" s="355" t="s">
        <v>257</v>
      </c>
      <c r="H30" s="356">
        <f t="shared" si="4"/>
        <v>66</v>
      </c>
      <c r="I30" s="356">
        <v>29</v>
      </c>
      <c r="J30" s="356">
        <v>37</v>
      </c>
      <c r="K30" s="357">
        <v>23</v>
      </c>
    </row>
    <row r="31" spans="1:11" ht="13.5" customHeight="1">
      <c r="A31" s="365"/>
      <c r="B31" s="9"/>
      <c r="C31" s="9"/>
      <c r="D31" s="9"/>
      <c r="E31" s="9"/>
      <c r="F31" s="45"/>
      <c r="G31" s="355" t="s">
        <v>588</v>
      </c>
      <c r="H31" s="356">
        <f t="shared" si="4"/>
        <v>201</v>
      </c>
      <c r="I31" s="356">
        <v>83</v>
      </c>
      <c r="J31" s="356">
        <v>118</v>
      </c>
      <c r="K31" s="357">
        <v>88</v>
      </c>
    </row>
    <row r="32" spans="1:11" ht="13.5" customHeight="1">
      <c r="A32" s="95" t="s">
        <v>72</v>
      </c>
      <c r="B32" s="258" t="s">
        <v>268</v>
      </c>
      <c r="C32" s="258" t="s">
        <v>5</v>
      </c>
      <c r="D32" s="258" t="s">
        <v>216</v>
      </c>
      <c r="E32" s="257" t="s">
        <v>803</v>
      </c>
      <c r="F32" s="45"/>
      <c r="G32" s="355" t="s">
        <v>761</v>
      </c>
      <c r="H32" s="356">
        <f t="shared" si="4"/>
        <v>187</v>
      </c>
      <c r="I32" s="356">
        <v>85</v>
      </c>
      <c r="J32" s="356">
        <v>102</v>
      </c>
      <c r="K32" s="357">
        <v>94</v>
      </c>
    </row>
    <row r="33" spans="1:11" ht="13.5" customHeight="1">
      <c r="A33" s="352" t="s">
        <v>296</v>
      </c>
      <c r="B33" s="353">
        <f aca="true" t="shared" si="6" ref="B33:B40">C33+D33</f>
        <v>1529</v>
      </c>
      <c r="C33" s="353">
        <v>682</v>
      </c>
      <c r="D33" s="353">
        <v>847</v>
      </c>
      <c r="E33" s="354">
        <v>392</v>
      </c>
      <c r="F33" s="45"/>
      <c r="G33" s="355" t="s">
        <v>154</v>
      </c>
      <c r="H33" s="356">
        <f>I33+J33</f>
        <v>59</v>
      </c>
      <c r="I33" s="356">
        <v>28</v>
      </c>
      <c r="J33" s="356">
        <v>31</v>
      </c>
      <c r="K33" s="357">
        <v>27</v>
      </c>
    </row>
    <row r="34" spans="1:11" ht="13.5" customHeight="1">
      <c r="A34" s="355" t="s">
        <v>481</v>
      </c>
      <c r="B34" s="356">
        <f t="shared" si="6"/>
        <v>985</v>
      </c>
      <c r="C34" s="356">
        <v>475</v>
      </c>
      <c r="D34" s="356">
        <v>510</v>
      </c>
      <c r="E34" s="357">
        <v>416</v>
      </c>
      <c r="F34" s="45"/>
      <c r="G34" s="355" t="s">
        <v>241</v>
      </c>
      <c r="H34" s="356">
        <v>182</v>
      </c>
      <c r="I34" s="356">
        <v>85</v>
      </c>
      <c r="J34" s="356">
        <v>97</v>
      </c>
      <c r="K34" s="357">
        <v>61</v>
      </c>
    </row>
    <row r="35" spans="1:11" ht="13.5" customHeight="1">
      <c r="A35" s="355" t="s">
        <v>543</v>
      </c>
      <c r="B35" s="356">
        <f t="shared" si="6"/>
        <v>601</v>
      </c>
      <c r="C35" s="356">
        <v>294</v>
      </c>
      <c r="D35" s="356">
        <v>307</v>
      </c>
      <c r="E35" s="357">
        <v>241</v>
      </c>
      <c r="F35" s="45"/>
      <c r="G35" s="355" t="s">
        <v>556</v>
      </c>
      <c r="H35" s="356">
        <f aca="true" t="shared" si="7" ref="H35:H41">I35+J35</f>
        <v>215</v>
      </c>
      <c r="I35" s="356">
        <v>106</v>
      </c>
      <c r="J35" s="356">
        <v>109</v>
      </c>
      <c r="K35" s="357">
        <v>88</v>
      </c>
    </row>
    <row r="36" spans="1:11" ht="13.5" customHeight="1">
      <c r="A36" s="355" t="s">
        <v>93</v>
      </c>
      <c r="B36" s="356">
        <f t="shared" si="6"/>
        <v>426</v>
      </c>
      <c r="C36" s="356">
        <v>206</v>
      </c>
      <c r="D36" s="356">
        <v>220</v>
      </c>
      <c r="E36" s="357">
        <v>157</v>
      </c>
      <c r="F36" s="45"/>
      <c r="G36" s="355" t="s">
        <v>542</v>
      </c>
      <c r="H36" s="356">
        <f t="shared" si="7"/>
        <v>140</v>
      </c>
      <c r="I36" s="356">
        <v>65</v>
      </c>
      <c r="J36" s="356">
        <v>75</v>
      </c>
      <c r="K36" s="357">
        <v>70</v>
      </c>
    </row>
    <row r="37" spans="1:11" ht="13.5" customHeight="1">
      <c r="A37" s="355" t="s">
        <v>269</v>
      </c>
      <c r="B37" s="356">
        <f t="shared" si="6"/>
        <v>928</v>
      </c>
      <c r="C37" s="356">
        <v>453</v>
      </c>
      <c r="D37" s="356">
        <v>475</v>
      </c>
      <c r="E37" s="357">
        <v>338</v>
      </c>
      <c r="F37" s="45"/>
      <c r="G37" s="355" t="s">
        <v>723</v>
      </c>
      <c r="H37" s="356">
        <f t="shared" si="7"/>
        <v>107</v>
      </c>
      <c r="I37" s="356">
        <v>49</v>
      </c>
      <c r="J37" s="356">
        <v>58</v>
      </c>
      <c r="K37" s="357">
        <v>42</v>
      </c>
    </row>
    <row r="38" spans="1:11" ht="13.5" customHeight="1">
      <c r="A38" s="355" t="s">
        <v>631</v>
      </c>
      <c r="B38" s="356">
        <f t="shared" si="6"/>
        <v>76</v>
      </c>
      <c r="C38" s="356">
        <v>37</v>
      </c>
      <c r="D38" s="356">
        <v>39</v>
      </c>
      <c r="E38" s="357">
        <v>24</v>
      </c>
      <c r="F38" s="45"/>
      <c r="G38" s="355" t="s">
        <v>701</v>
      </c>
      <c r="H38" s="356">
        <f t="shared" si="7"/>
        <v>103</v>
      </c>
      <c r="I38" s="356">
        <v>42</v>
      </c>
      <c r="J38" s="356">
        <v>61</v>
      </c>
      <c r="K38" s="357">
        <v>40</v>
      </c>
    </row>
    <row r="39" spans="1:11" ht="13.5" customHeight="1">
      <c r="A39" s="355" t="s">
        <v>345</v>
      </c>
      <c r="B39" s="356">
        <f t="shared" si="6"/>
        <v>412</v>
      </c>
      <c r="C39" s="356">
        <v>196</v>
      </c>
      <c r="D39" s="356">
        <v>216</v>
      </c>
      <c r="E39" s="357">
        <v>114</v>
      </c>
      <c r="F39" s="45"/>
      <c r="G39" s="355" t="s">
        <v>367</v>
      </c>
      <c r="H39" s="356">
        <f t="shared" si="7"/>
        <v>123</v>
      </c>
      <c r="I39" s="356">
        <v>51</v>
      </c>
      <c r="J39" s="356">
        <v>72</v>
      </c>
      <c r="K39" s="357">
        <v>49</v>
      </c>
    </row>
    <row r="40" spans="1:11" ht="13.5" customHeight="1">
      <c r="A40" s="358" t="s">
        <v>627</v>
      </c>
      <c r="B40" s="356">
        <f t="shared" si="6"/>
        <v>503</v>
      </c>
      <c r="C40" s="359">
        <v>258</v>
      </c>
      <c r="D40" s="359">
        <v>245</v>
      </c>
      <c r="E40" s="360">
        <v>156</v>
      </c>
      <c r="F40" s="45"/>
      <c r="G40" s="355" t="s">
        <v>51</v>
      </c>
      <c r="H40" s="356">
        <f t="shared" si="7"/>
        <v>112</v>
      </c>
      <c r="I40" s="356">
        <v>46</v>
      </c>
      <c r="J40" s="356">
        <v>66</v>
      </c>
      <c r="K40" s="357">
        <v>48</v>
      </c>
    </row>
    <row r="41" spans="1:11" ht="13.5" customHeight="1">
      <c r="A41" s="361" t="s">
        <v>715</v>
      </c>
      <c r="B41" s="362">
        <f>SUM(B33:B40)</f>
        <v>5460</v>
      </c>
      <c r="C41" s="362">
        <f>SUM(C33:C40)</f>
        <v>2601</v>
      </c>
      <c r="D41" s="362">
        <f>SUM(D33:D40)</f>
        <v>2859</v>
      </c>
      <c r="E41" s="366">
        <f>SUM(E33:E40)</f>
        <v>1838</v>
      </c>
      <c r="F41" s="45"/>
      <c r="G41" s="372" t="s">
        <v>670</v>
      </c>
      <c r="H41" s="363">
        <f t="shared" si="7"/>
        <v>61</v>
      </c>
      <c r="I41" s="363">
        <v>26</v>
      </c>
      <c r="J41" s="363">
        <v>35</v>
      </c>
      <c r="K41" s="364">
        <v>27</v>
      </c>
    </row>
    <row r="42" spans="1:6" ht="16.5" customHeight="1">
      <c r="A42" s="373" t="s">
        <v>471</v>
      </c>
      <c r="B42" s="374"/>
      <c r="C42" s="374"/>
      <c r="F42" s="45"/>
    </row>
    <row r="43" spans="1:6" ht="16.5" customHeight="1">
      <c r="A43" s="179"/>
      <c r="B43" s="375"/>
      <c r="C43" s="375"/>
      <c r="F43" s="45"/>
    </row>
    <row r="44" ht="13.5">
      <c r="F44" s="45"/>
    </row>
    <row r="45" ht="13.5">
      <c r="F45" s="45"/>
    </row>
  </sheetData>
  <sheetProtection/>
  <mergeCells count="1">
    <mergeCell ref="A43:C43"/>
  </mergeCells>
  <printOptions/>
  <pageMargins left="0.984251968503937" right="0.984251968503937" top="0.3937007874015748" bottom="0.3937007874015748" header="0.5118110236220472" footer="0.1968503937007874"/>
  <pageSetup horizontalDpi="600" verticalDpi="600" orientation="landscape" paperSize="9" r:id="rId1"/>
  <headerFooter alignWithMargins="0">
    <oddFooter>&amp;R&amp;"ＭＳ Ｐ明朝,標準"&amp;10－９－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"/>
    </sheetView>
  </sheetViews>
  <sheetFormatPr defaultColWidth="9.00390625" defaultRowHeight="13.5"/>
  <cols>
    <col min="1" max="1" width="15.625" style="45" customWidth="1"/>
    <col min="2" max="2" width="11.875" style="45" customWidth="1"/>
    <col min="3" max="4" width="10.625" style="45" customWidth="1"/>
    <col min="5" max="5" width="11.875" style="45" customWidth="1"/>
    <col min="6" max="6" width="4.625" style="45" customWidth="1"/>
    <col min="7" max="7" width="15.625" style="45" customWidth="1"/>
    <col min="8" max="8" width="11.875" style="45" customWidth="1"/>
    <col min="9" max="10" width="10.625" style="45" customWidth="1"/>
    <col min="11" max="11" width="11.875" style="45" customWidth="1"/>
    <col min="12" max="16384" width="9.00390625" style="45" customWidth="1"/>
  </cols>
  <sheetData>
    <row r="1" spans="1:11" ht="16.5" customHeight="1">
      <c r="A1" s="9" t="s">
        <v>623</v>
      </c>
      <c r="B1" s="68"/>
      <c r="C1" s="9"/>
      <c r="D1" s="9"/>
      <c r="E1" s="9"/>
      <c r="G1" s="9"/>
      <c r="H1" s="68"/>
      <c r="I1" s="9"/>
      <c r="J1" s="9"/>
      <c r="K1" s="77" t="s">
        <v>335</v>
      </c>
    </row>
    <row r="2" spans="1:11" ht="13.5" customHeight="1">
      <c r="A2" s="95" t="s">
        <v>223</v>
      </c>
      <c r="B2" s="258" t="s">
        <v>268</v>
      </c>
      <c r="C2" s="258" t="s">
        <v>5</v>
      </c>
      <c r="D2" s="258" t="s">
        <v>216</v>
      </c>
      <c r="E2" s="257" t="s">
        <v>803</v>
      </c>
      <c r="G2" s="95" t="s">
        <v>158</v>
      </c>
      <c r="H2" s="228" t="s">
        <v>268</v>
      </c>
      <c r="I2" s="258" t="s">
        <v>5</v>
      </c>
      <c r="J2" s="258" t="s">
        <v>216</v>
      </c>
      <c r="K2" s="257" t="s">
        <v>144</v>
      </c>
    </row>
    <row r="3" spans="1:11" ht="13.5" customHeight="1">
      <c r="A3" s="352" t="s">
        <v>3</v>
      </c>
      <c r="B3" s="353">
        <f>C3+D3</f>
        <v>76</v>
      </c>
      <c r="C3" s="353">
        <v>35</v>
      </c>
      <c r="D3" s="353">
        <v>41</v>
      </c>
      <c r="E3" s="354">
        <v>31</v>
      </c>
      <c r="G3" s="352" t="s">
        <v>647</v>
      </c>
      <c r="H3" s="356">
        <f aca="true" t="shared" si="0" ref="H3:H14">I3+J3</f>
        <v>303</v>
      </c>
      <c r="I3" s="353">
        <v>149</v>
      </c>
      <c r="J3" s="353">
        <v>154</v>
      </c>
      <c r="K3" s="354">
        <v>94</v>
      </c>
    </row>
    <row r="4" spans="1:11" ht="13.5" customHeight="1">
      <c r="A4" s="355" t="s">
        <v>564</v>
      </c>
      <c r="B4" s="356">
        <f>C4+D4</f>
        <v>77</v>
      </c>
      <c r="C4" s="356">
        <v>37</v>
      </c>
      <c r="D4" s="356">
        <v>40</v>
      </c>
      <c r="E4" s="357">
        <v>24</v>
      </c>
      <c r="G4" s="355" t="s">
        <v>468</v>
      </c>
      <c r="H4" s="356">
        <f t="shared" si="0"/>
        <v>151</v>
      </c>
      <c r="I4" s="356">
        <v>81</v>
      </c>
      <c r="J4" s="356">
        <v>70</v>
      </c>
      <c r="K4" s="357">
        <v>45</v>
      </c>
    </row>
    <row r="5" spans="1:11" ht="13.5" customHeight="1">
      <c r="A5" s="358" t="s">
        <v>689</v>
      </c>
      <c r="B5" s="356">
        <f>C5+D5</f>
        <v>87</v>
      </c>
      <c r="C5" s="359">
        <v>36</v>
      </c>
      <c r="D5" s="359">
        <v>51</v>
      </c>
      <c r="E5" s="360">
        <v>31</v>
      </c>
      <c r="G5" s="355" t="s">
        <v>562</v>
      </c>
      <c r="H5" s="356">
        <f t="shared" si="0"/>
        <v>288</v>
      </c>
      <c r="I5" s="356">
        <v>132</v>
      </c>
      <c r="J5" s="356">
        <v>156</v>
      </c>
      <c r="K5" s="357">
        <v>90</v>
      </c>
    </row>
    <row r="6" spans="1:11" ht="13.5" customHeight="1">
      <c r="A6" s="361" t="s">
        <v>715</v>
      </c>
      <c r="B6" s="362">
        <f>SUM(B3:B5)+SUM(9!H22:H41)</f>
        <v>3504</v>
      </c>
      <c r="C6" s="363">
        <f>SUM(C3:C5)+SUM(9!I22:I41)</f>
        <v>1581</v>
      </c>
      <c r="D6" s="363">
        <f>SUM(D3:D5)+SUM(9!J22:J41)</f>
        <v>1923</v>
      </c>
      <c r="E6" s="366">
        <f>SUM(E3:E5)+SUM(9!K22:K41)</f>
        <v>1485</v>
      </c>
      <c r="G6" s="355" t="s">
        <v>251</v>
      </c>
      <c r="H6" s="356">
        <f t="shared" si="0"/>
        <v>486</v>
      </c>
      <c r="I6" s="356">
        <v>214</v>
      </c>
      <c r="J6" s="356">
        <v>272</v>
      </c>
      <c r="K6" s="357">
        <v>130</v>
      </c>
    </row>
    <row r="7" spans="7:11" ht="13.5" customHeight="1">
      <c r="G7" s="355" t="s">
        <v>220</v>
      </c>
      <c r="H7" s="356">
        <f t="shared" si="0"/>
        <v>204</v>
      </c>
      <c r="I7" s="356">
        <v>97</v>
      </c>
      <c r="J7" s="356">
        <v>107</v>
      </c>
      <c r="K7" s="357">
        <v>48</v>
      </c>
    </row>
    <row r="8" spans="1:11" ht="13.5" customHeight="1">
      <c r="A8" s="95" t="s">
        <v>65</v>
      </c>
      <c r="B8" s="258" t="s">
        <v>268</v>
      </c>
      <c r="C8" s="258" t="s">
        <v>5</v>
      </c>
      <c r="D8" s="258" t="s">
        <v>216</v>
      </c>
      <c r="E8" s="257" t="s">
        <v>803</v>
      </c>
      <c r="G8" s="355" t="s">
        <v>764</v>
      </c>
      <c r="H8" s="356">
        <f t="shared" si="0"/>
        <v>592</v>
      </c>
      <c r="I8" s="356">
        <v>283</v>
      </c>
      <c r="J8" s="356">
        <v>309</v>
      </c>
      <c r="K8" s="357">
        <v>181</v>
      </c>
    </row>
    <row r="9" spans="1:11" ht="13.5" customHeight="1">
      <c r="A9" s="352" t="s">
        <v>222</v>
      </c>
      <c r="B9" s="353">
        <f aca="true" t="shared" si="1" ref="B9:B18">C9+D9</f>
        <v>375</v>
      </c>
      <c r="C9" s="353">
        <v>171</v>
      </c>
      <c r="D9" s="353">
        <v>204</v>
      </c>
      <c r="E9" s="354">
        <v>142</v>
      </c>
      <c r="G9" s="355" t="s">
        <v>793</v>
      </c>
      <c r="H9" s="356">
        <f t="shared" si="0"/>
        <v>322</v>
      </c>
      <c r="I9" s="356">
        <v>155</v>
      </c>
      <c r="J9" s="356">
        <v>167</v>
      </c>
      <c r="K9" s="357">
        <v>96</v>
      </c>
    </row>
    <row r="10" spans="1:11" ht="13.5" customHeight="1">
      <c r="A10" s="376" t="s">
        <v>767</v>
      </c>
      <c r="B10" s="356">
        <f t="shared" si="1"/>
        <v>214</v>
      </c>
      <c r="C10" s="356">
        <v>106</v>
      </c>
      <c r="D10" s="356">
        <v>108</v>
      </c>
      <c r="E10" s="357">
        <v>93</v>
      </c>
      <c r="G10" s="355" t="s">
        <v>417</v>
      </c>
      <c r="H10" s="356">
        <f t="shared" si="0"/>
        <v>381</v>
      </c>
      <c r="I10" s="356">
        <v>168</v>
      </c>
      <c r="J10" s="356">
        <v>213</v>
      </c>
      <c r="K10" s="357">
        <v>110</v>
      </c>
    </row>
    <row r="11" spans="1:11" ht="13.5" customHeight="1">
      <c r="A11" s="355" t="s">
        <v>160</v>
      </c>
      <c r="B11" s="356">
        <f t="shared" si="1"/>
        <v>171</v>
      </c>
      <c r="C11" s="356">
        <v>83</v>
      </c>
      <c r="D11" s="356">
        <v>88</v>
      </c>
      <c r="E11" s="357">
        <v>65</v>
      </c>
      <c r="G11" s="355" t="s">
        <v>182</v>
      </c>
      <c r="H11" s="356">
        <f t="shared" si="0"/>
        <v>135</v>
      </c>
      <c r="I11" s="356">
        <v>70</v>
      </c>
      <c r="J11" s="356">
        <v>65</v>
      </c>
      <c r="K11" s="357">
        <v>36</v>
      </c>
    </row>
    <row r="12" spans="1:11" ht="13.5" customHeight="1">
      <c r="A12" s="355" t="s">
        <v>787</v>
      </c>
      <c r="B12" s="356">
        <f t="shared" si="1"/>
        <v>118</v>
      </c>
      <c r="C12" s="356">
        <v>55</v>
      </c>
      <c r="D12" s="356">
        <v>63</v>
      </c>
      <c r="E12" s="357">
        <v>50</v>
      </c>
      <c r="G12" s="355" t="s">
        <v>503</v>
      </c>
      <c r="H12" s="356">
        <f t="shared" si="0"/>
        <v>819</v>
      </c>
      <c r="I12" s="356">
        <v>386</v>
      </c>
      <c r="J12" s="356">
        <v>433</v>
      </c>
      <c r="K12" s="357">
        <v>290</v>
      </c>
    </row>
    <row r="13" spans="1:11" ht="13.5" customHeight="1">
      <c r="A13" s="355" t="s">
        <v>24</v>
      </c>
      <c r="B13" s="356">
        <f t="shared" si="1"/>
        <v>340</v>
      </c>
      <c r="C13" s="356">
        <v>145</v>
      </c>
      <c r="D13" s="356">
        <v>195</v>
      </c>
      <c r="E13" s="357">
        <v>78</v>
      </c>
      <c r="G13" s="355" t="s">
        <v>13</v>
      </c>
      <c r="H13" s="356">
        <f t="shared" si="0"/>
        <v>477</v>
      </c>
      <c r="I13" s="356">
        <v>228</v>
      </c>
      <c r="J13" s="356">
        <v>249</v>
      </c>
      <c r="K13" s="357">
        <v>188</v>
      </c>
    </row>
    <row r="14" spans="1:11" ht="13.5" customHeight="1">
      <c r="A14" s="355" t="s">
        <v>73</v>
      </c>
      <c r="B14" s="356">
        <f t="shared" si="1"/>
        <v>69</v>
      </c>
      <c r="C14" s="356">
        <v>28</v>
      </c>
      <c r="D14" s="356">
        <v>41</v>
      </c>
      <c r="E14" s="357">
        <v>38</v>
      </c>
      <c r="G14" s="358" t="s">
        <v>550</v>
      </c>
      <c r="H14" s="359">
        <f t="shared" si="0"/>
        <v>296</v>
      </c>
      <c r="I14" s="359">
        <v>153</v>
      </c>
      <c r="J14" s="359">
        <v>143</v>
      </c>
      <c r="K14" s="360">
        <v>109</v>
      </c>
    </row>
    <row r="15" spans="1:11" ht="13.5" customHeight="1">
      <c r="A15" s="355" t="s">
        <v>770</v>
      </c>
      <c r="B15" s="356">
        <f t="shared" si="1"/>
        <v>125</v>
      </c>
      <c r="C15" s="356">
        <v>60</v>
      </c>
      <c r="D15" s="356">
        <v>65</v>
      </c>
      <c r="E15" s="357">
        <v>52</v>
      </c>
      <c r="G15" s="361" t="s">
        <v>715</v>
      </c>
      <c r="H15" s="377">
        <f>SUM(B38:B41,H3:H14)</f>
        <v>5531</v>
      </c>
      <c r="I15" s="377">
        <f>SUM(C38:C41,I3:I14)</f>
        <v>2667</v>
      </c>
      <c r="J15" s="377">
        <f>SUM(D38:D41,J3:J14)</f>
        <v>2864</v>
      </c>
      <c r="K15" s="378">
        <f>SUM(E38:E41,K3:K14)</f>
        <v>1703</v>
      </c>
    </row>
    <row r="16" spans="1:11" ht="13.5" customHeight="1">
      <c r="A16" s="355" t="s">
        <v>43</v>
      </c>
      <c r="B16" s="356">
        <f t="shared" si="1"/>
        <v>279</v>
      </c>
      <c r="C16" s="356">
        <v>120</v>
      </c>
      <c r="D16" s="356">
        <v>159</v>
      </c>
      <c r="E16" s="357">
        <v>118</v>
      </c>
      <c r="G16" s="379"/>
      <c r="H16" s="380"/>
      <c r="I16" s="380"/>
      <c r="J16" s="380"/>
      <c r="K16" s="380"/>
    </row>
    <row r="17" spans="1:11" ht="13.5" customHeight="1">
      <c r="A17" s="355" t="s">
        <v>720</v>
      </c>
      <c r="B17" s="356">
        <f t="shared" si="1"/>
        <v>257</v>
      </c>
      <c r="C17" s="356">
        <v>116</v>
      </c>
      <c r="D17" s="356">
        <v>141</v>
      </c>
      <c r="E17" s="357">
        <v>118</v>
      </c>
      <c r="G17" s="95" t="s">
        <v>150</v>
      </c>
      <c r="H17" s="228" t="s">
        <v>268</v>
      </c>
      <c r="I17" s="258" t="s">
        <v>5</v>
      </c>
      <c r="J17" s="258" t="s">
        <v>216</v>
      </c>
      <c r="K17" s="257" t="s">
        <v>803</v>
      </c>
    </row>
    <row r="18" spans="1:11" ht="13.5" customHeight="1">
      <c r="A18" s="355" t="s">
        <v>16</v>
      </c>
      <c r="B18" s="356">
        <f t="shared" si="1"/>
        <v>253</v>
      </c>
      <c r="C18" s="356">
        <v>113</v>
      </c>
      <c r="D18" s="356">
        <v>140</v>
      </c>
      <c r="E18" s="357">
        <v>94</v>
      </c>
      <c r="G18" s="381" t="s">
        <v>705</v>
      </c>
      <c r="H18" s="356">
        <f aca="true" t="shared" si="2" ref="H18:H29">I18+J18</f>
        <v>303</v>
      </c>
      <c r="I18" s="353">
        <v>148</v>
      </c>
      <c r="J18" s="353">
        <v>155</v>
      </c>
      <c r="K18" s="354">
        <v>85</v>
      </c>
    </row>
    <row r="19" spans="1:11" ht="13.5" customHeight="1">
      <c r="A19" s="376" t="s">
        <v>558</v>
      </c>
      <c r="B19" s="356">
        <f aca="true" t="shared" si="3" ref="B19:B24">C19+D19</f>
        <v>232</v>
      </c>
      <c r="C19" s="356">
        <v>96</v>
      </c>
      <c r="D19" s="356">
        <v>136</v>
      </c>
      <c r="E19" s="357">
        <v>85</v>
      </c>
      <c r="G19" s="382" t="s">
        <v>387</v>
      </c>
      <c r="H19" s="356">
        <f t="shared" si="2"/>
        <v>141</v>
      </c>
      <c r="I19" s="356">
        <v>63</v>
      </c>
      <c r="J19" s="356">
        <v>78</v>
      </c>
      <c r="K19" s="357">
        <v>39</v>
      </c>
    </row>
    <row r="20" spans="1:11" ht="13.5" customHeight="1">
      <c r="A20" s="376" t="s">
        <v>353</v>
      </c>
      <c r="B20" s="356">
        <f t="shared" si="3"/>
        <v>94</v>
      </c>
      <c r="C20" s="356">
        <v>43</v>
      </c>
      <c r="D20" s="356">
        <v>51</v>
      </c>
      <c r="E20" s="357">
        <v>46</v>
      </c>
      <c r="G20" s="382" t="s">
        <v>208</v>
      </c>
      <c r="H20" s="356">
        <f t="shared" si="2"/>
        <v>36</v>
      </c>
      <c r="I20" s="356">
        <v>17</v>
      </c>
      <c r="J20" s="356">
        <v>19</v>
      </c>
      <c r="K20" s="357">
        <v>14</v>
      </c>
    </row>
    <row r="21" spans="1:11" ht="13.5" customHeight="1">
      <c r="A21" s="355" t="s">
        <v>370</v>
      </c>
      <c r="B21" s="356">
        <f t="shared" si="3"/>
        <v>393</v>
      </c>
      <c r="C21" s="356">
        <v>178</v>
      </c>
      <c r="D21" s="356">
        <v>215</v>
      </c>
      <c r="E21" s="357">
        <v>163</v>
      </c>
      <c r="G21" s="382" t="s">
        <v>572</v>
      </c>
      <c r="H21" s="356">
        <f t="shared" si="2"/>
        <v>291</v>
      </c>
      <c r="I21" s="356">
        <v>143</v>
      </c>
      <c r="J21" s="356">
        <v>148</v>
      </c>
      <c r="K21" s="357">
        <v>94</v>
      </c>
    </row>
    <row r="22" spans="1:11" ht="13.5" customHeight="1">
      <c r="A22" s="355" t="s">
        <v>141</v>
      </c>
      <c r="B22" s="356">
        <f t="shared" si="3"/>
        <v>450</v>
      </c>
      <c r="C22" s="356">
        <v>192</v>
      </c>
      <c r="D22" s="356">
        <v>258</v>
      </c>
      <c r="E22" s="357">
        <v>187</v>
      </c>
      <c r="G22" s="382" t="s">
        <v>455</v>
      </c>
      <c r="H22" s="356">
        <f t="shared" si="2"/>
        <v>183</v>
      </c>
      <c r="I22" s="356">
        <v>85</v>
      </c>
      <c r="J22" s="356">
        <v>98</v>
      </c>
      <c r="K22" s="357">
        <v>50</v>
      </c>
    </row>
    <row r="23" spans="1:11" ht="13.5" customHeight="1">
      <c r="A23" s="355" t="s">
        <v>802</v>
      </c>
      <c r="B23" s="356">
        <f t="shared" si="3"/>
        <v>501</v>
      </c>
      <c r="C23" s="356">
        <v>227</v>
      </c>
      <c r="D23" s="356">
        <v>274</v>
      </c>
      <c r="E23" s="357">
        <v>185</v>
      </c>
      <c r="G23" s="382" t="s">
        <v>643</v>
      </c>
      <c r="H23" s="356">
        <f t="shared" si="2"/>
        <v>115</v>
      </c>
      <c r="I23" s="356">
        <v>54</v>
      </c>
      <c r="J23" s="356">
        <v>61</v>
      </c>
      <c r="K23" s="357">
        <v>34</v>
      </c>
    </row>
    <row r="24" spans="1:11" ht="13.5" customHeight="1">
      <c r="A24" s="358" t="s">
        <v>598</v>
      </c>
      <c r="B24" s="359">
        <f t="shared" si="3"/>
        <v>696</v>
      </c>
      <c r="C24" s="359">
        <v>365</v>
      </c>
      <c r="D24" s="359">
        <v>331</v>
      </c>
      <c r="E24" s="360">
        <v>189</v>
      </c>
      <c r="G24" s="382" t="s">
        <v>814</v>
      </c>
      <c r="H24" s="356">
        <f t="shared" si="2"/>
        <v>66</v>
      </c>
      <c r="I24" s="356">
        <v>30</v>
      </c>
      <c r="J24" s="356">
        <v>36</v>
      </c>
      <c r="K24" s="357">
        <v>20</v>
      </c>
    </row>
    <row r="25" spans="1:11" ht="13.5" customHeight="1">
      <c r="A25" s="383" t="s">
        <v>715</v>
      </c>
      <c r="B25" s="363">
        <f>SUM(B9:B24)</f>
        <v>4567</v>
      </c>
      <c r="C25" s="363">
        <f>SUM(C9:C24)</f>
        <v>2098</v>
      </c>
      <c r="D25" s="363">
        <f>SUM(D9:D24)</f>
        <v>2469</v>
      </c>
      <c r="E25" s="366">
        <f>SUM(E9:E24)</f>
        <v>1703</v>
      </c>
      <c r="G25" s="382" t="s">
        <v>534</v>
      </c>
      <c r="H25" s="356">
        <f t="shared" si="2"/>
        <v>76</v>
      </c>
      <c r="I25" s="356">
        <v>38</v>
      </c>
      <c r="J25" s="356">
        <v>38</v>
      </c>
      <c r="K25" s="357">
        <v>26</v>
      </c>
    </row>
    <row r="26" spans="1:11" ht="13.5" customHeight="1">
      <c r="A26" s="365"/>
      <c r="B26" s="9"/>
      <c r="C26" s="9"/>
      <c r="D26" s="9"/>
      <c r="E26" s="9"/>
      <c r="G26" s="382" t="s">
        <v>77</v>
      </c>
      <c r="H26" s="356">
        <f t="shared" si="2"/>
        <v>84</v>
      </c>
      <c r="I26" s="356">
        <v>42</v>
      </c>
      <c r="J26" s="356">
        <v>42</v>
      </c>
      <c r="K26" s="357">
        <v>25</v>
      </c>
    </row>
    <row r="27" spans="1:11" ht="13.5" customHeight="1">
      <c r="A27" s="95" t="s">
        <v>697</v>
      </c>
      <c r="B27" s="258" t="s">
        <v>268</v>
      </c>
      <c r="C27" s="258" t="s">
        <v>5</v>
      </c>
      <c r="D27" s="258" t="s">
        <v>216</v>
      </c>
      <c r="E27" s="257" t="s">
        <v>803</v>
      </c>
      <c r="G27" s="382" t="s">
        <v>119</v>
      </c>
      <c r="H27" s="356">
        <f t="shared" si="2"/>
        <v>55</v>
      </c>
      <c r="I27" s="356">
        <v>31</v>
      </c>
      <c r="J27" s="356">
        <v>24</v>
      </c>
      <c r="K27" s="357">
        <v>18</v>
      </c>
    </row>
    <row r="28" spans="1:11" ht="13.5" customHeight="1">
      <c r="A28" s="352" t="s">
        <v>420</v>
      </c>
      <c r="B28" s="353">
        <f>C28+D28</f>
        <v>149</v>
      </c>
      <c r="C28" s="353">
        <v>69</v>
      </c>
      <c r="D28" s="353">
        <v>80</v>
      </c>
      <c r="E28" s="354">
        <v>40</v>
      </c>
      <c r="G28" s="382" t="s">
        <v>626</v>
      </c>
      <c r="H28" s="356">
        <f t="shared" si="2"/>
        <v>86</v>
      </c>
      <c r="I28" s="356">
        <v>40</v>
      </c>
      <c r="J28" s="356">
        <v>46</v>
      </c>
      <c r="K28" s="357">
        <v>29</v>
      </c>
    </row>
    <row r="29" spans="1:11" ht="13.5" customHeight="1">
      <c r="A29" s="355" t="s">
        <v>807</v>
      </c>
      <c r="B29" s="356">
        <f>C29+D29</f>
        <v>151</v>
      </c>
      <c r="C29" s="356">
        <v>69</v>
      </c>
      <c r="D29" s="356">
        <v>82</v>
      </c>
      <c r="E29" s="357">
        <v>46</v>
      </c>
      <c r="G29" s="384" t="s">
        <v>423</v>
      </c>
      <c r="H29" s="356">
        <f t="shared" si="2"/>
        <v>167</v>
      </c>
      <c r="I29" s="359">
        <v>86</v>
      </c>
      <c r="J29" s="359">
        <v>81</v>
      </c>
      <c r="K29" s="360">
        <v>51</v>
      </c>
    </row>
    <row r="30" spans="1:11" ht="13.5" customHeight="1">
      <c r="A30" s="355" t="s">
        <v>749</v>
      </c>
      <c r="B30" s="356">
        <f>C30+D30</f>
        <v>223</v>
      </c>
      <c r="C30" s="356">
        <v>105</v>
      </c>
      <c r="D30" s="356">
        <v>118</v>
      </c>
      <c r="E30" s="357">
        <v>66</v>
      </c>
      <c r="G30" s="385" t="s">
        <v>715</v>
      </c>
      <c r="H30" s="362">
        <f>SUM(H18:H29)</f>
        <v>1603</v>
      </c>
      <c r="I30" s="363">
        <f>SUM(I18:I29)</f>
        <v>777</v>
      </c>
      <c r="J30" s="363">
        <f>SUM(J18:J29)</f>
        <v>826</v>
      </c>
      <c r="K30" s="364">
        <f>SUM(K18:K29)</f>
        <v>485</v>
      </c>
    </row>
    <row r="31" spans="1:5" ht="13.5" customHeight="1">
      <c r="A31" s="355" t="s">
        <v>460</v>
      </c>
      <c r="B31" s="356">
        <f>C31+D31</f>
        <v>75</v>
      </c>
      <c r="C31" s="356">
        <v>34</v>
      </c>
      <c r="D31" s="356">
        <v>41</v>
      </c>
      <c r="E31" s="357">
        <v>20</v>
      </c>
    </row>
    <row r="32" spans="1:11" ht="13.5" customHeight="1">
      <c r="A32" s="355" t="s">
        <v>457</v>
      </c>
      <c r="B32" s="356">
        <f>C32+D32</f>
        <v>130</v>
      </c>
      <c r="C32" s="356">
        <v>67</v>
      </c>
      <c r="D32" s="356">
        <v>63</v>
      </c>
      <c r="E32" s="357">
        <v>40</v>
      </c>
      <c r="G32" s="95" t="s">
        <v>286</v>
      </c>
      <c r="H32" s="258" t="s">
        <v>268</v>
      </c>
      <c r="I32" s="258" t="s">
        <v>5</v>
      </c>
      <c r="J32" s="258" t="s">
        <v>216</v>
      </c>
      <c r="K32" s="257" t="s">
        <v>803</v>
      </c>
    </row>
    <row r="33" spans="1:11" ht="13.5" customHeight="1">
      <c r="A33" s="355" t="s">
        <v>699</v>
      </c>
      <c r="B33" s="356">
        <f>C33+D33</f>
        <v>194</v>
      </c>
      <c r="C33" s="356">
        <v>104</v>
      </c>
      <c r="D33" s="356">
        <v>90</v>
      </c>
      <c r="E33" s="357">
        <v>51</v>
      </c>
      <c r="G33" s="352" t="s">
        <v>364</v>
      </c>
      <c r="H33" s="353">
        <f aca="true" t="shared" si="4" ref="H33:H41">I33+J33</f>
        <v>481</v>
      </c>
      <c r="I33" s="353">
        <v>246</v>
      </c>
      <c r="J33" s="353">
        <v>235</v>
      </c>
      <c r="K33" s="354">
        <v>138</v>
      </c>
    </row>
    <row r="34" spans="1:11" ht="13.5" customHeight="1">
      <c r="A34" s="358" t="s">
        <v>785</v>
      </c>
      <c r="B34" s="356">
        <f>C34+D34</f>
        <v>181</v>
      </c>
      <c r="C34" s="359">
        <v>95</v>
      </c>
      <c r="D34" s="359">
        <v>86</v>
      </c>
      <c r="E34" s="360">
        <v>53</v>
      </c>
      <c r="G34" s="355" t="s">
        <v>368</v>
      </c>
      <c r="H34" s="356">
        <f t="shared" si="4"/>
        <v>277</v>
      </c>
      <c r="I34" s="356">
        <v>129</v>
      </c>
      <c r="J34" s="356">
        <v>148</v>
      </c>
      <c r="K34" s="357">
        <v>93</v>
      </c>
    </row>
    <row r="35" spans="1:11" ht="13.5" customHeight="1">
      <c r="A35" s="361" t="s">
        <v>715</v>
      </c>
      <c r="B35" s="362">
        <f>SUM(B28:B34)</f>
        <v>1103</v>
      </c>
      <c r="C35" s="363">
        <f>SUM(C28:C34)</f>
        <v>543</v>
      </c>
      <c r="D35" s="363">
        <f>SUM(D28:D34)</f>
        <v>560</v>
      </c>
      <c r="E35" s="364">
        <f>SUM(E28:E34)</f>
        <v>316</v>
      </c>
      <c r="G35" s="355" t="s">
        <v>700</v>
      </c>
      <c r="H35" s="356">
        <f t="shared" si="4"/>
        <v>301</v>
      </c>
      <c r="I35" s="356">
        <v>152</v>
      </c>
      <c r="J35" s="356">
        <v>149</v>
      </c>
      <c r="K35" s="357">
        <v>92</v>
      </c>
    </row>
    <row r="36" spans="7:11" ht="13.5" customHeight="1">
      <c r="G36" s="355" t="s">
        <v>531</v>
      </c>
      <c r="H36" s="356">
        <f t="shared" si="4"/>
        <v>136</v>
      </c>
      <c r="I36" s="356">
        <v>68</v>
      </c>
      <c r="J36" s="356">
        <v>68</v>
      </c>
      <c r="K36" s="357">
        <v>47</v>
      </c>
    </row>
    <row r="37" spans="1:11" ht="13.5" customHeight="1">
      <c r="A37" s="98" t="s">
        <v>158</v>
      </c>
      <c r="B37" s="228" t="s">
        <v>268</v>
      </c>
      <c r="C37" s="228" t="s">
        <v>5</v>
      </c>
      <c r="D37" s="228" t="s">
        <v>216</v>
      </c>
      <c r="E37" s="96" t="s">
        <v>803</v>
      </c>
      <c r="G37" s="355" t="s">
        <v>808</v>
      </c>
      <c r="H37" s="356">
        <f t="shared" si="4"/>
        <v>95</v>
      </c>
      <c r="I37" s="356">
        <v>44</v>
      </c>
      <c r="J37" s="356">
        <v>51</v>
      </c>
      <c r="K37" s="357">
        <v>27</v>
      </c>
    </row>
    <row r="38" spans="1:11" ht="13.5" customHeight="1">
      <c r="A38" s="355" t="s">
        <v>632</v>
      </c>
      <c r="B38" s="353">
        <f>C38+D38</f>
        <v>305</v>
      </c>
      <c r="C38" s="356">
        <v>147</v>
      </c>
      <c r="D38" s="356">
        <v>158</v>
      </c>
      <c r="E38" s="357">
        <v>95</v>
      </c>
      <c r="G38" s="355" t="s">
        <v>1</v>
      </c>
      <c r="H38" s="356">
        <f t="shared" si="4"/>
        <v>279</v>
      </c>
      <c r="I38" s="356">
        <v>133</v>
      </c>
      <c r="J38" s="356">
        <v>146</v>
      </c>
      <c r="K38" s="357">
        <v>74</v>
      </c>
    </row>
    <row r="39" spans="1:11" ht="13.5" customHeight="1">
      <c r="A39" s="355" t="s">
        <v>436</v>
      </c>
      <c r="B39" s="356">
        <f>C39+D39</f>
        <v>133</v>
      </c>
      <c r="C39" s="356">
        <v>70</v>
      </c>
      <c r="D39" s="356">
        <v>63</v>
      </c>
      <c r="E39" s="357">
        <v>31</v>
      </c>
      <c r="G39" s="355" t="s">
        <v>122</v>
      </c>
      <c r="H39" s="356">
        <f t="shared" si="4"/>
        <v>140</v>
      </c>
      <c r="I39" s="356">
        <v>62</v>
      </c>
      <c r="J39" s="356">
        <v>78</v>
      </c>
      <c r="K39" s="357">
        <v>34</v>
      </c>
    </row>
    <row r="40" spans="1:11" ht="13.5" customHeight="1">
      <c r="A40" s="355" t="s">
        <v>26</v>
      </c>
      <c r="B40" s="356">
        <f>C40+D40</f>
        <v>369</v>
      </c>
      <c r="C40" s="356">
        <v>205</v>
      </c>
      <c r="D40" s="356">
        <v>164</v>
      </c>
      <c r="E40" s="357">
        <v>82</v>
      </c>
      <c r="G40" s="355" t="s">
        <v>44</v>
      </c>
      <c r="H40" s="356">
        <f t="shared" si="4"/>
        <v>61</v>
      </c>
      <c r="I40" s="356">
        <v>25</v>
      </c>
      <c r="J40" s="356">
        <v>36</v>
      </c>
      <c r="K40" s="357">
        <v>17</v>
      </c>
    </row>
    <row r="41" spans="1:11" ht="13.5" customHeight="1">
      <c r="A41" s="372" t="s">
        <v>710</v>
      </c>
      <c r="B41" s="356">
        <f>C41+D41</f>
        <v>270</v>
      </c>
      <c r="C41" s="363">
        <v>129</v>
      </c>
      <c r="D41" s="363">
        <v>141</v>
      </c>
      <c r="E41" s="364">
        <v>78</v>
      </c>
      <c r="G41" s="372" t="s">
        <v>568</v>
      </c>
      <c r="H41" s="363">
        <f t="shared" si="4"/>
        <v>112</v>
      </c>
      <c r="I41" s="363">
        <v>49</v>
      </c>
      <c r="J41" s="363">
        <v>63</v>
      </c>
      <c r="K41" s="364">
        <v>27</v>
      </c>
    </row>
    <row r="42" spans="1:11" ht="16.5" customHeight="1">
      <c r="A42" s="373" t="s">
        <v>471</v>
      </c>
      <c r="B42" s="374"/>
      <c r="C42" s="374"/>
      <c r="G42" s="386"/>
      <c r="H42" s="387"/>
      <c r="I42" s="387"/>
      <c r="J42" s="387"/>
      <c r="K42" s="387"/>
    </row>
    <row r="43" spans="1:11" ht="16.5" customHeight="1">
      <c r="A43" s="179"/>
      <c r="B43" s="388"/>
      <c r="C43" s="388"/>
      <c r="G43" s="365"/>
      <c r="H43" s="380"/>
      <c r="I43" s="380"/>
      <c r="J43" s="380"/>
      <c r="K43" s="380"/>
    </row>
    <row r="44" spans="7:11" ht="13.5">
      <c r="G44" s="365"/>
      <c r="H44" s="380"/>
      <c r="I44" s="380"/>
      <c r="J44" s="380"/>
      <c r="K44" s="380"/>
    </row>
    <row r="45" spans="7:11" ht="13.5">
      <c r="G45" s="365"/>
      <c r="H45" s="380"/>
      <c r="I45" s="380"/>
      <c r="J45" s="380"/>
      <c r="K45" s="380"/>
    </row>
    <row r="46" spans="7:11" ht="13.5">
      <c r="G46" s="365"/>
      <c r="H46" s="380"/>
      <c r="I46" s="380"/>
      <c r="J46" s="380"/>
      <c r="K46" s="380"/>
    </row>
    <row r="47" spans="7:11" ht="13.5">
      <c r="G47" s="365"/>
      <c r="H47" s="380"/>
      <c r="I47" s="380"/>
      <c r="J47" s="380"/>
      <c r="K47" s="380"/>
    </row>
    <row r="48" spans="7:11" ht="13.5">
      <c r="G48" s="389"/>
      <c r="H48" s="380"/>
      <c r="I48" s="380"/>
      <c r="J48" s="380"/>
      <c r="K48" s="380"/>
    </row>
  </sheetData>
  <sheetProtection/>
  <mergeCells count="1">
    <mergeCell ref="A43:C43"/>
  </mergeCells>
  <printOptions/>
  <pageMargins left="0.984251968503937" right="0.984251968503937" top="0.3937007874015748" bottom="0.3937007874015748" header="0.5118110236220472" footer="0.1968503937007874"/>
  <pageSetup horizontalDpi="600" verticalDpi="600" orientation="landscape" paperSize="9" r:id="rId1"/>
  <headerFooter alignWithMargins="0">
    <oddFooter>&amp;L&amp;"ＭＳ Ｐ明朝,標準"&amp;10－１０－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"/>
    </sheetView>
  </sheetViews>
  <sheetFormatPr defaultColWidth="9.00390625" defaultRowHeight="13.5"/>
  <cols>
    <col min="1" max="1" width="15.625" style="45" customWidth="1"/>
    <col min="2" max="2" width="11.875" style="45" customWidth="1"/>
    <col min="3" max="4" width="10.625" style="45" customWidth="1"/>
    <col min="5" max="5" width="11.875" style="45" customWidth="1"/>
    <col min="6" max="6" width="4.625" style="349" customWidth="1"/>
    <col min="7" max="7" width="15.625" style="45" customWidth="1"/>
    <col min="8" max="8" width="11.875" style="45" customWidth="1"/>
    <col min="9" max="10" width="10.625" style="45" customWidth="1"/>
    <col min="11" max="11" width="11.875" style="45" customWidth="1"/>
    <col min="12" max="16384" width="9.00390625" style="45" customWidth="1"/>
  </cols>
  <sheetData>
    <row r="1" spans="1:11" ht="16.5" customHeight="1">
      <c r="A1" s="9" t="s">
        <v>788</v>
      </c>
      <c r="B1" s="68"/>
      <c r="C1" s="9"/>
      <c r="D1" s="9"/>
      <c r="E1" s="9"/>
      <c r="F1" s="45"/>
      <c r="G1" s="9"/>
      <c r="H1" s="68"/>
      <c r="I1" s="9"/>
      <c r="J1" s="9"/>
      <c r="K1" s="77" t="s">
        <v>335</v>
      </c>
    </row>
    <row r="2" spans="1:11" ht="13.5" customHeight="1">
      <c r="A2" s="95" t="s">
        <v>286</v>
      </c>
      <c r="B2" s="258" t="s">
        <v>268</v>
      </c>
      <c r="C2" s="258" t="s">
        <v>5</v>
      </c>
      <c r="D2" s="258" t="s">
        <v>216</v>
      </c>
      <c r="E2" s="257" t="s">
        <v>803</v>
      </c>
      <c r="F2" s="45"/>
      <c r="G2" s="95" t="s">
        <v>729</v>
      </c>
      <c r="H2" s="258" t="s">
        <v>268</v>
      </c>
      <c r="I2" s="258" t="s">
        <v>5</v>
      </c>
      <c r="J2" s="258" t="s">
        <v>216</v>
      </c>
      <c r="K2" s="257" t="s">
        <v>803</v>
      </c>
    </row>
    <row r="3" spans="1:11" ht="13.5" customHeight="1">
      <c r="A3" s="352" t="s">
        <v>495</v>
      </c>
      <c r="B3" s="353">
        <f aca="true" t="shared" si="0" ref="B3:B8">C3+D3</f>
        <v>145</v>
      </c>
      <c r="C3" s="353">
        <v>69</v>
      </c>
      <c r="D3" s="353">
        <v>76</v>
      </c>
      <c r="E3" s="354">
        <v>37</v>
      </c>
      <c r="F3" s="45"/>
      <c r="G3" s="352" t="s">
        <v>501</v>
      </c>
      <c r="H3" s="353">
        <f aca="true" t="shared" si="1" ref="H3:H15">I3+J3</f>
        <v>178</v>
      </c>
      <c r="I3" s="353">
        <v>81</v>
      </c>
      <c r="J3" s="353">
        <v>97</v>
      </c>
      <c r="K3" s="354">
        <v>52</v>
      </c>
    </row>
    <row r="4" spans="1:11" ht="13.5" customHeight="1">
      <c r="A4" s="355" t="s">
        <v>650</v>
      </c>
      <c r="B4" s="356">
        <f t="shared" si="0"/>
        <v>184</v>
      </c>
      <c r="C4" s="356">
        <v>89</v>
      </c>
      <c r="D4" s="356">
        <v>95</v>
      </c>
      <c r="E4" s="357">
        <v>46</v>
      </c>
      <c r="F4" s="45"/>
      <c r="G4" s="355" t="s">
        <v>25</v>
      </c>
      <c r="H4" s="356">
        <f t="shared" si="1"/>
        <v>407</v>
      </c>
      <c r="I4" s="356">
        <v>193</v>
      </c>
      <c r="J4" s="356">
        <v>214</v>
      </c>
      <c r="K4" s="357">
        <v>111</v>
      </c>
    </row>
    <row r="5" spans="1:11" ht="13.5" customHeight="1">
      <c r="A5" s="355" t="s">
        <v>663</v>
      </c>
      <c r="B5" s="356">
        <f t="shared" si="0"/>
        <v>67</v>
      </c>
      <c r="C5" s="356">
        <v>30</v>
      </c>
      <c r="D5" s="356">
        <v>37</v>
      </c>
      <c r="E5" s="357">
        <v>19</v>
      </c>
      <c r="F5" s="45"/>
      <c r="G5" s="355" t="s">
        <v>167</v>
      </c>
      <c r="H5" s="356">
        <f t="shared" si="1"/>
        <v>787</v>
      </c>
      <c r="I5" s="356">
        <v>386</v>
      </c>
      <c r="J5" s="356">
        <v>401</v>
      </c>
      <c r="K5" s="357">
        <v>237</v>
      </c>
    </row>
    <row r="6" spans="1:11" ht="13.5" customHeight="1">
      <c r="A6" s="355" t="s">
        <v>171</v>
      </c>
      <c r="B6" s="356">
        <f t="shared" si="0"/>
        <v>39</v>
      </c>
      <c r="C6" s="356">
        <v>16</v>
      </c>
      <c r="D6" s="356">
        <v>23</v>
      </c>
      <c r="E6" s="357">
        <v>11</v>
      </c>
      <c r="F6" s="45"/>
      <c r="G6" s="355" t="s">
        <v>827</v>
      </c>
      <c r="H6" s="356">
        <f t="shared" si="1"/>
        <v>222</v>
      </c>
      <c r="I6" s="356">
        <v>117</v>
      </c>
      <c r="J6" s="356">
        <v>105</v>
      </c>
      <c r="K6" s="357">
        <v>64</v>
      </c>
    </row>
    <row r="7" spans="1:11" ht="13.5" customHeight="1">
      <c r="A7" s="355" t="s">
        <v>594</v>
      </c>
      <c r="B7" s="356">
        <f t="shared" si="0"/>
        <v>34</v>
      </c>
      <c r="C7" s="356">
        <v>14</v>
      </c>
      <c r="D7" s="356">
        <v>20</v>
      </c>
      <c r="E7" s="357">
        <v>10</v>
      </c>
      <c r="F7" s="45"/>
      <c r="G7" s="355" t="s">
        <v>482</v>
      </c>
      <c r="H7" s="356">
        <f t="shared" si="1"/>
        <v>1236</v>
      </c>
      <c r="I7" s="356">
        <v>543</v>
      </c>
      <c r="J7" s="356">
        <v>693</v>
      </c>
      <c r="K7" s="357">
        <v>379</v>
      </c>
    </row>
    <row r="8" spans="1:11" ht="13.5" customHeight="1">
      <c r="A8" s="358" t="s">
        <v>490</v>
      </c>
      <c r="B8" s="359">
        <f t="shared" si="0"/>
        <v>57</v>
      </c>
      <c r="C8" s="359">
        <v>25</v>
      </c>
      <c r="D8" s="359">
        <v>32</v>
      </c>
      <c r="E8" s="360">
        <v>20</v>
      </c>
      <c r="F8" s="45"/>
      <c r="G8" s="355" t="s">
        <v>123</v>
      </c>
      <c r="H8" s="356">
        <f t="shared" si="1"/>
        <v>147</v>
      </c>
      <c r="I8" s="356">
        <v>75</v>
      </c>
      <c r="J8" s="356">
        <v>72</v>
      </c>
      <c r="K8" s="357">
        <v>41</v>
      </c>
    </row>
    <row r="9" spans="1:11" ht="13.5" customHeight="1">
      <c r="A9" s="361" t="s">
        <v>715</v>
      </c>
      <c r="B9" s="363">
        <f>SUM(B3:B8)+SUM('10'!H33:H41)</f>
        <v>2408</v>
      </c>
      <c r="C9" s="363">
        <f>SUM(C3:C8)+SUM('10'!I33:I41)</f>
        <v>1151</v>
      </c>
      <c r="D9" s="363">
        <f>SUM(D3:D8)+SUM('10'!J33:J41)</f>
        <v>1257</v>
      </c>
      <c r="E9" s="366">
        <f>SUM(E3:E8)+SUM('10'!K33:K41)</f>
        <v>692</v>
      </c>
      <c r="F9" s="45"/>
      <c r="G9" s="355" t="s">
        <v>771</v>
      </c>
      <c r="H9" s="356">
        <f t="shared" si="1"/>
        <v>250</v>
      </c>
      <c r="I9" s="356">
        <v>127</v>
      </c>
      <c r="J9" s="356">
        <v>123</v>
      </c>
      <c r="K9" s="357">
        <v>74</v>
      </c>
    </row>
    <row r="10" spans="6:11" ht="13.5" customHeight="1">
      <c r="F10" s="45"/>
      <c r="G10" s="355" t="s">
        <v>263</v>
      </c>
      <c r="H10" s="356">
        <f t="shared" si="1"/>
        <v>47</v>
      </c>
      <c r="I10" s="356">
        <v>25</v>
      </c>
      <c r="J10" s="356">
        <v>22</v>
      </c>
      <c r="K10" s="357">
        <v>15</v>
      </c>
    </row>
    <row r="11" spans="1:11" ht="13.5" customHeight="1">
      <c r="A11" s="95" t="s">
        <v>195</v>
      </c>
      <c r="B11" s="258" t="s">
        <v>268</v>
      </c>
      <c r="C11" s="258" t="s">
        <v>5</v>
      </c>
      <c r="D11" s="258" t="s">
        <v>216</v>
      </c>
      <c r="E11" s="257" t="s">
        <v>803</v>
      </c>
      <c r="F11" s="45"/>
      <c r="G11" s="355" t="s">
        <v>135</v>
      </c>
      <c r="H11" s="356">
        <f t="shared" si="1"/>
        <v>30</v>
      </c>
      <c r="I11" s="356">
        <v>15</v>
      </c>
      <c r="J11" s="356">
        <v>15</v>
      </c>
      <c r="K11" s="357">
        <v>8</v>
      </c>
    </row>
    <row r="12" spans="1:11" ht="13.5" customHeight="1">
      <c r="A12" s="352" t="s">
        <v>517</v>
      </c>
      <c r="B12" s="353">
        <f aca="true" t="shared" si="2" ref="B12:B21">C12+D12</f>
        <v>176</v>
      </c>
      <c r="C12" s="353">
        <v>79</v>
      </c>
      <c r="D12" s="353">
        <v>97</v>
      </c>
      <c r="E12" s="354">
        <v>51</v>
      </c>
      <c r="F12" s="45"/>
      <c r="G12" s="355" t="s">
        <v>8</v>
      </c>
      <c r="H12" s="356">
        <f t="shared" si="1"/>
        <v>202</v>
      </c>
      <c r="I12" s="356">
        <v>106</v>
      </c>
      <c r="J12" s="356">
        <v>96</v>
      </c>
      <c r="K12" s="357">
        <v>55</v>
      </c>
    </row>
    <row r="13" spans="1:11" ht="13.5" customHeight="1">
      <c r="A13" s="355" t="s">
        <v>614</v>
      </c>
      <c r="B13" s="356">
        <f t="shared" si="2"/>
        <v>91</v>
      </c>
      <c r="C13" s="356">
        <v>46</v>
      </c>
      <c r="D13" s="356">
        <v>45</v>
      </c>
      <c r="E13" s="357">
        <v>28</v>
      </c>
      <c r="F13" s="45"/>
      <c r="G13" s="355" t="s">
        <v>108</v>
      </c>
      <c r="H13" s="356">
        <f t="shared" si="1"/>
        <v>26</v>
      </c>
      <c r="I13" s="356">
        <v>12</v>
      </c>
      <c r="J13" s="356">
        <v>14</v>
      </c>
      <c r="K13" s="357">
        <v>11</v>
      </c>
    </row>
    <row r="14" spans="1:11" ht="13.5" customHeight="1">
      <c r="A14" s="355" t="s">
        <v>394</v>
      </c>
      <c r="B14" s="356">
        <f t="shared" si="2"/>
        <v>100</v>
      </c>
      <c r="C14" s="356">
        <v>47</v>
      </c>
      <c r="D14" s="356">
        <v>53</v>
      </c>
      <c r="E14" s="357">
        <v>31</v>
      </c>
      <c r="F14" s="45"/>
      <c r="G14" s="355" t="s">
        <v>414</v>
      </c>
      <c r="H14" s="356">
        <f t="shared" si="1"/>
        <v>472</v>
      </c>
      <c r="I14" s="356">
        <v>226</v>
      </c>
      <c r="J14" s="356">
        <v>246</v>
      </c>
      <c r="K14" s="357">
        <v>134</v>
      </c>
    </row>
    <row r="15" spans="1:11" ht="13.5" customHeight="1">
      <c r="A15" s="355" t="s">
        <v>464</v>
      </c>
      <c r="B15" s="356">
        <f t="shared" si="2"/>
        <v>365</v>
      </c>
      <c r="C15" s="356">
        <v>162</v>
      </c>
      <c r="D15" s="356">
        <v>203</v>
      </c>
      <c r="E15" s="357">
        <v>135</v>
      </c>
      <c r="F15" s="45"/>
      <c r="G15" s="358" t="s">
        <v>280</v>
      </c>
      <c r="H15" s="359">
        <f t="shared" si="1"/>
        <v>177</v>
      </c>
      <c r="I15" s="359">
        <v>95</v>
      </c>
      <c r="J15" s="359">
        <v>82</v>
      </c>
      <c r="K15" s="360">
        <v>52</v>
      </c>
    </row>
    <row r="16" spans="1:11" ht="13.5" customHeight="1">
      <c r="A16" s="355" t="s">
        <v>130</v>
      </c>
      <c r="B16" s="356">
        <f t="shared" si="2"/>
        <v>36</v>
      </c>
      <c r="C16" s="356">
        <v>17</v>
      </c>
      <c r="D16" s="356">
        <v>19</v>
      </c>
      <c r="E16" s="357">
        <v>10</v>
      </c>
      <c r="F16" s="45"/>
      <c r="G16" s="361" t="s">
        <v>715</v>
      </c>
      <c r="H16" s="363">
        <f>SUM(H3:H15)</f>
        <v>4181</v>
      </c>
      <c r="I16" s="363">
        <f>SUM(I3:I15)</f>
        <v>2001</v>
      </c>
      <c r="J16" s="363">
        <f>SUM(J3:J15)</f>
        <v>2180</v>
      </c>
      <c r="K16" s="366">
        <f>SUM(K3:K15)</f>
        <v>1233</v>
      </c>
    </row>
    <row r="17" spans="1:6" ht="13.5" customHeight="1">
      <c r="A17" s="355" t="s">
        <v>652</v>
      </c>
      <c r="B17" s="356">
        <f t="shared" si="2"/>
        <v>136</v>
      </c>
      <c r="C17" s="356">
        <v>59</v>
      </c>
      <c r="D17" s="356">
        <v>77</v>
      </c>
      <c r="E17" s="357">
        <v>42</v>
      </c>
      <c r="F17" s="45"/>
    </row>
    <row r="18" spans="1:11" ht="13.5" customHeight="1">
      <c r="A18" s="355" t="s">
        <v>824</v>
      </c>
      <c r="B18" s="356">
        <f t="shared" si="2"/>
        <v>120</v>
      </c>
      <c r="C18" s="356">
        <v>68</v>
      </c>
      <c r="D18" s="356">
        <v>52</v>
      </c>
      <c r="E18" s="357">
        <v>23</v>
      </c>
      <c r="F18" s="45"/>
      <c r="G18" s="9"/>
      <c r="H18" s="380"/>
      <c r="I18" s="380"/>
      <c r="J18" s="380"/>
      <c r="K18" s="380"/>
    </row>
    <row r="19" spans="1:11" ht="13.5" customHeight="1">
      <c r="A19" s="355" t="s">
        <v>129</v>
      </c>
      <c r="B19" s="356">
        <f t="shared" si="2"/>
        <v>117</v>
      </c>
      <c r="C19" s="356">
        <v>54</v>
      </c>
      <c r="D19" s="356">
        <v>63</v>
      </c>
      <c r="E19" s="357">
        <v>38</v>
      </c>
      <c r="F19" s="45"/>
      <c r="G19" s="9"/>
      <c r="H19" s="380"/>
      <c r="I19" s="380"/>
      <c r="J19" s="380"/>
      <c r="K19" s="380"/>
    </row>
    <row r="20" spans="1:11" ht="13.5" customHeight="1">
      <c r="A20" s="355" t="s">
        <v>300</v>
      </c>
      <c r="B20" s="356">
        <f t="shared" si="2"/>
        <v>603</v>
      </c>
      <c r="C20" s="356">
        <v>287</v>
      </c>
      <c r="D20" s="356">
        <v>316</v>
      </c>
      <c r="E20" s="357">
        <v>176</v>
      </c>
      <c r="F20" s="45"/>
      <c r="G20" s="9"/>
      <c r="H20" s="380"/>
      <c r="I20" s="380"/>
      <c r="J20" s="380"/>
      <c r="K20" s="380"/>
    </row>
    <row r="21" spans="1:11" ht="13.5" customHeight="1">
      <c r="A21" s="355" t="s">
        <v>590</v>
      </c>
      <c r="B21" s="356">
        <f t="shared" si="2"/>
        <v>738</v>
      </c>
      <c r="C21" s="356">
        <v>353</v>
      </c>
      <c r="D21" s="356">
        <v>385</v>
      </c>
      <c r="E21" s="357">
        <v>261</v>
      </c>
      <c r="F21" s="45"/>
      <c r="G21" s="9"/>
      <c r="H21" s="380"/>
      <c r="I21" s="380"/>
      <c r="J21" s="380"/>
      <c r="K21" s="380"/>
    </row>
    <row r="22" spans="1:6" ht="13.5" customHeight="1">
      <c r="A22" s="355" t="s">
        <v>371</v>
      </c>
      <c r="B22" s="356">
        <f aca="true" t="shared" si="3" ref="B22:B27">C22+D22</f>
        <v>745</v>
      </c>
      <c r="C22" s="356">
        <v>357</v>
      </c>
      <c r="D22" s="356">
        <v>388</v>
      </c>
      <c r="E22" s="357">
        <v>254</v>
      </c>
      <c r="F22" s="45"/>
    </row>
    <row r="23" spans="1:11" ht="13.5" customHeight="1">
      <c r="A23" s="355" t="s">
        <v>71</v>
      </c>
      <c r="B23" s="356">
        <f t="shared" si="3"/>
        <v>317</v>
      </c>
      <c r="C23" s="356">
        <v>147</v>
      </c>
      <c r="D23" s="356">
        <v>170</v>
      </c>
      <c r="E23" s="357">
        <v>118</v>
      </c>
      <c r="F23" s="45"/>
      <c r="G23" s="9"/>
      <c r="H23" s="380"/>
      <c r="I23" s="380"/>
      <c r="J23" s="380"/>
      <c r="K23" s="77" t="s">
        <v>335</v>
      </c>
    </row>
    <row r="24" spans="1:11" ht="13.5" customHeight="1">
      <c r="A24" s="355" t="s">
        <v>828</v>
      </c>
      <c r="B24" s="356">
        <f t="shared" si="3"/>
        <v>980</v>
      </c>
      <c r="C24" s="356">
        <v>460</v>
      </c>
      <c r="D24" s="356">
        <v>520</v>
      </c>
      <c r="E24" s="357">
        <v>368</v>
      </c>
      <c r="F24" s="45"/>
      <c r="G24" s="95" t="s">
        <v>511</v>
      </c>
      <c r="H24" s="258" t="s">
        <v>268</v>
      </c>
      <c r="I24" s="258" t="s">
        <v>5</v>
      </c>
      <c r="J24" s="258" t="s">
        <v>216</v>
      </c>
      <c r="K24" s="257" t="s">
        <v>144</v>
      </c>
    </row>
    <row r="25" spans="1:11" ht="13.5" customHeight="1">
      <c r="A25" s="355" t="s">
        <v>639</v>
      </c>
      <c r="B25" s="356">
        <f t="shared" si="3"/>
        <v>942</v>
      </c>
      <c r="C25" s="356">
        <v>414</v>
      </c>
      <c r="D25" s="356">
        <v>528</v>
      </c>
      <c r="E25" s="357">
        <v>307</v>
      </c>
      <c r="F25" s="45"/>
      <c r="G25" s="381" t="s">
        <v>693</v>
      </c>
      <c r="H25" s="353">
        <f aca="true" t="shared" si="4" ref="H25:H32">I25+J25</f>
        <v>2482</v>
      </c>
      <c r="I25" s="353">
        <f>9!C11</f>
        <v>1166</v>
      </c>
      <c r="J25" s="353">
        <f>9!D11</f>
        <v>1316</v>
      </c>
      <c r="K25" s="354">
        <f>9!E11</f>
        <v>820</v>
      </c>
    </row>
    <row r="26" spans="1:11" ht="13.5" customHeight="1">
      <c r="A26" s="355" t="s">
        <v>437</v>
      </c>
      <c r="B26" s="356">
        <f t="shared" si="3"/>
        <v>393</v>
      </c>
      <c r="C26" s="356">
        <v>188</v>
      </c>
      <c r="D26" s="356">
        <v>205</v>
      </c>
      <c r="E26" s="357">
        <v>160</v>
      </c>
      <c r="F26" s="45"/>
      <c r="G26" s="382" t="s">
        <v>283</v>
      </c>
      <c r="H26" s="356">
        <f t="shared" si="4"/>
        <v>7276</v>
      </c>
      <c r="I26" s="356">
        <f>9!C30</f>
        <v>3338</v>
      </c>
      <c r="J26" s="356">
        <f>9!D30</f>
        <v>3938</v>
      </c>
      <c r="K26" s="357">
        <f>9!E30</f>
        <v>2826</v>
      </c>
    </row>
    <row r="27" spans="1:11" ht="13.5" customHeight="1">
      <c r="A27" s="358" t="s">
        <v>328</v>
      </c>
      <c r="B27" s="356">
        <f t="shared" si="3"/>
        <v>765</v>
      </c>
      <c r="C27" s="359">
        <v>354</v>
      </c>
      <c r="D27" s="359">
        <v>411</v>
      </c>
      <c r="E27" s="360">
        <v>255</v>
      </c>
      <c r="F27" s="45"/>
      <c r="G27" s="382" t="s">
        <v>72</v>
      </c>
      <c r="H27" s="356">
        <f t="shared" si="4"/>
        <v>5460</v>
      </c>
      <c r="I27" s="356">
        <f>9!C41</f>
        <v>2601</v>
      </c>
      <c r="J27" s="356">
        <f>9!D41</f>
        <v>2859</v>
      </c>
      <c r="K27" s="357">
        <f>9!E41</f>
        <v>1838</v>
      </c>
    </row>
    <row r="28" spans="1:11" ht="13.5" customHeight="1">
      <c r="A28" s="361" t="s">
        <v>715</v>
      </c>
      <c r="B28" s="362">
        <f>SUM(B12:B27)</f>
        <v>6624</v>
      </c>
      <c r="C28" s="363">
        <f>SUM(C12:C27)</f>
        <v>3092</v>
      </c>
      <c r="D28" s="363">
        <f>SUM(D12:D27)</f>
        <v>3532</v>
      </c>
      <c r="E28" s="364">
        <f>SUM(E12:E27)</f>
        <v>2257</v>
      </c>
      <c r="F28" s="45"/>
      <c r="G28" s="382" t="s">
        <v>549</v>
      </c>
      <c r="H28" s="356">
        <f t="shared" si="4"/>
        <v>6039</v>
      </c>
      <c r="I28" s="356">
        <f>9!I19</f>
        <v>2770</v>
      </c>
      <c r="J28" s="356">
        <f>9!J19</f>
        <v>3269</v>
      </c>
      <c r="K28" s="357">
        <f>9!K19</f>
        <v>2292</v>
      </c>
    </row>
    <row r="29" spans="1:11" ht="13.5" customHeight="1">
      <c r="A29" s="386"/>
      <c r="B29" s="387"/>
      <c r="C29" s="387"/>
      <c r="D29" s="387"/>
      <c r="E29" s="387"/>
      <c r="F29" s="45"/>
      <c r="G29" s="382" t="s">
        <v>223</v>
      </c>
      <c r="H29" s="356">
        <f t="shared" si="4"/>
        <v>3504</v>
      </c>
      <c r="I29" s="356">
        <f>'10'!C6</f>
        <v>1581</v>
      </c>
      <c r="J29" s="356">
        <f>'10'!D6</f>
        <v>1923</v>
      </c>
      <c r="K29" s="357">
        <f>'10'!E6</f>
        <v>1485</v>
      </c>
    </row>
    <row r="30" spans="1:11" ht="13.5" customHeight="1">
      <c r="A30" s="95" t="s">
        <v>758</v>
      </c>
      <c r="B30" s="258" t="s">
        <v>268</v>
      </c>
      <c r="C30" s="258" t="s">
        <v>5</v>
      </c>
      <c r="D30" s="258" t="s">
        <v>216</v>
      </c>
      <c r="E30" s="257" t="s">
        <v>144</v>
      </c>
      <c r="F30" s="45"/>
      <c r="G30" s="382" t="s">
        <v>65</v>
      </c>
      <c r="H30" s="356">
        <f t="shared" si="4"/>
        <v>4567</v>
      </c>
      <c r="I30" s="356">
        <f>'10'!C25</f>
        <v>2098</v>
      </c>
      <c r="J30" s="356">
        <f>'10'!D25</f>
        <v>2469</v>
      </c>
      <c r="K30" s="357">
        <f>'10'!E25</f>
        <v>1703</v>
      </c>
    </row>
    <row r="31" spans="1:11" ht="13.5" customHeight="1">
      <c r="A31" s="352" t="s">
        <v>273</v>
      </c>
      <c r="B31" s="353">
        <f>C31+D31</f>
        <v>55</v>
      </c>
      <c r="C31" s="390">
        <v>27</v>
      </c>
      <c r="D31" s="390">
        <v>28</v>
      </c>
      <c r="E31" s="354">
        <v>22</v>
      </c>
      <c r="F31" s="45"/>
      <c r="G31" s="382" t="s">
        <v>697</v>
      </c>
      <c r="H31" s="356">
        <f t="shared" si="4"/>
        <v>1103</v>
      </c>
      <c r="I31" s="356">
        <f>'10'!C35</f>
        <v>543</v>
      </c>
      <c r="J31" s="356">
        <f>'10'!D35</f>
        <v>560</v>
      </c>
      <c r="K31" s="357">
        <f>'10'!E35</f>
        <v>316</v>
      </c>
    </row>
    <row r="32" spans="1:11" ht="13.5" customHeight="1">
      <c r="A32" s="355" t="s">
        <v>249</v>
      </c>
      <c r="B32" s="356">
        <f>C32+D32</f>
        <v>382</v>
      </c>
      <c r="C32" s="391">
        <v>175</v>
      </c>
      <c r="D32" s="391">
        <v>207</v>
      </c>
      <c r="E32" s="357">
        <v>121</v>
      </c>
      <c r="F32" s="45"/>
      <c r="G32" s="382" t="s">
        <v>318</v>
      </c>
      <c r="H32" s="356">
        <f t="shared" si="4"/>
        <v>5531</v>
      </c>
      <c r="I32" s="356">
        <f>'10'!I15</f>
        <v>2667</v>
      </c>
      <c r="J32" s="356">
        <f>'10'!J15</f>
        <v>2864</v>
      </c>
      <c r="K32" s="357">
        <f>'10'!K15</f>
        <v>1703</v>
      </c>
    </row>
    <row r="33" spans="1:11" ht="13.5" customHeight="1">
      <c r="A33" s="355" t="s">
        <v>782</v>
      </c>
      <c r="B33" s="356">
        <f>C33+D33</f>
        <v>138</v>
      </c>
      <c r="C33" s="391">
        <v>65</v>
      </c>
      <c r="D33" s="391">
        <v>73</v>
      </c>
      <c r="E33" s="357">
        <v>42</v>
      </c>
      <c r="F33" s="45"/>
      <c r="G33" s="382" t="s">
        <v>150</v>
      </c>
      <c r="H33" s="356">
        <f>I33+J33</f>
        <v>1603</v>
      </c>
      <c r="I33" s="356">
        <f>'10'!I30</f>
        <v>777</v>
      </c>
      <c r="J33" s="356">
        <f>'10'!J30</f>
        <v>826</v>
      </c>
      <c r="K33" s="357">
        <f>'10'!K30</f>
        <v>485</v>
      </c>
    </row>
    <row r="34" spans="1:11" ht="13.5" customHeight="1">
      <c r="A34" s="355" t="s">
        <v>357</v>
      </c>
      <c r="B34" s="356">
        <f>C34+D34</f>
        <v>219</v>
      </c>
      <c r="C34" s="391">
        <v>106</v>
      </c>
      <c r="D34" s="391">
        <v>113</v>
      </c>
      <c r="E34" s="357">
        <v>57</v>
      </c>
      <c r="F34" s="45"/>
      <c r="G34" s="382" t="s">
        <v>290</v>
      </c>
      <c r="H34" s="356">
        <f>I34+J34</f>
        <v>2408</v>
      </c>
      <c r="I34" s="356">
        <f>C9</f>
        <v>1151</v>
      </c>
      <c r="J34" s="356">
        <f>D9</f>
        <v>1257</v>
      </c>
      <c r="K34" s="357">
        <f>E9</f>
        <v>692</v>
      </c>
    </row>
    <row r="35" spans="1:11" ht="13.5" customHeight="1">
      <c r="A35" s="355" t="s">
        <v>465</v>
      </c>
      <c r="B35" s="356">
        <f>C35+D35</f>
        <v>772</v>
      </c>
      <c r="C35" s="391">
        <v>362</v>
      </c>
      <c r="D35" s="391">
        <v>410</v>
      </c>
      <c r="E35" s="357">
        <v>231</v>
      </c>
      <c r="F35" s="45"/>
      <c r="G35" s="382" t="s">
        <v>195</v>
      </c>
      <c r="H35" s="356">
        <f>I35+J35</f>
        <v>6624</v>
      </c>
      <c r="I35" s="356">
        <f>C28</f>
        <v>3092</v>
      </c>
      <c r="J35" s="356">
        <f>D28</f>
        <v>3532</v>
      </c>
      <c r="K35" s="357">
        <f>E28</f>
        <v>2257</v>
      </c>
    </row>
    <row r="36" spans="1:11" ht="13.5" customHeight="1">
      <c r="A36" s="355" t="s">
        <v>635</v>
      </c>
      <c r="B36" s="356">
        <f>C36+D36</f>
        <v>118</v>
      </c>
      <c r="C36" s="391">
        <v>51</v>
      </c>
      <c r="D36" s="391">
        <v>67</v>
      </c>
      <c r="E36" s="357">
        <v>33</v>
      </c>
      <c r="F36" s="45"/>
      <c r="G36" s="382" t="s">
        <v>47</v>
      </c>
      <c r="H36" s="356">
        <f>I36+J36</f>
        <v>1814</v>
      </c>
      <c r="I36" s="356">
        <f>C38</f>
        <v>850</v>
      </c>
      <c r="J36" s="356">
        <f>D38</f>
        <v>964</v>
      </c>
      <c r="K36" s="357">
        <f>E38</f>
        <v>544</v>
      </c>
    </row>
    <row r="37" spans="1:11" ht="13.5" customHeight="1">
      <c r="A37" s="358" t="s">
        <v>506</v>
      </c>
      <c r="B37" s="356">
        <f>C37+D37</f>
        <v>130</v>
      </c>
      <c r="C37" s="392">
        <v>64</v>
      </c>
      <c r="D37" s="392">
        <v>66</v>
      </c>
      <c r="E37" s="360">
        <v>38</v>
      </c>
      <c r="F37" s="45"/>
      <c r="G37" s="384" t="s">
        <v>729</v>
      </c>
      <c r="H37" s="359">
        <f>I37+J37</f>
        <v>4181</v>
      </c>
      <c r="I37" s="359">
        <f>I16</f>
        <v>2001</v>
      </c>
      <c r="J37" s="359">
        <f>J16</f>
        <v>2180</v>
      </c>
      <c r="K37" s="360">
        <f>K16</f>
        <v>1233</v>
      </c>
    </row>
    <row r="38" spans="1:11" ht="13.5" customHeight="1">
      <c r="A38" s="361" t="s">
        <v>715</v>
      </c>
      <c r="B38" s="393">
        <f>SUM(B31:B37)</f>
        <v>1814</v>
      </c>
      <c r="C38" s="393">
        <f>SUM(C31:C37)</f>
        <v>850</v>
      </c>
      <c r="D38" s="393">
        <f>SUM(D31:D37)</f>
        <v>964</v>
      </c>
      <c r="E38" s="378">
        <f>SUM(E31:E37)</f>
        <v>544</v>
      </c>
      <c r="F38" s="45"/>
      <c r="G38" s="385" t="s">
        <v>715</v>
      </c>
      <c r="H38" s="363">
        <f>SUM(H25:H37)</f>
        <v>52592</v>
      </c>
      <c r="I38" s="363">
        <f>SUM(I25:I37)</f>
        <v>24635</v>
      </c>
      <c r="J38" s="363">
        <f>SUM(J25:J37)</f>
        <v>27957</v>
      </c>
      <c r="K38" s="366">
        <f>SUM(K25:K37)</f>
        <v>18194</v>
      </c>
    </row>
    <row r="39" spans="1:11" ht="13.5" customHeight="1">
      <c r="A39" s="373" t="s">
        <v>471</v>
      </c>
      <c r="B39" s="374"/>
      <c r="C39" s="374"/>
      <c r="D39" s="387"/>
      <c r="E39" s="387"/>
      <c r="F39" s="45"/>
      <c r="G39" s="365"/>
      <c r="H39" s="380"/>
      <c r="I39" s="380"/>
      <c r="J39" s="380"/>
      <c r="K39" s="380"/>
    </row>
    <row r="40" spans="1:11" ht="13.5" customHeight="1">
      <c r="A40" s="179"/>
      <c r="B40" s="388"/>
      <c r="C40" s="388"/>
      <c r="D40" s="380"/>
      <c r="E40" s="380"/>
      <c r="F40" s="45"/>
      <c r="G40" s="365"/>
      <c r="H40" s="380"/>
      <c r="I40" s="380"/>
      <c r="J40" s="380"/>
      <c r="K40" s="380"/>
    </row>
    <row r="41" spans="1:11" ht="13.5" customHeight="1">
      <c r="A41" s="365"/>
      <c r="B41" s="380"/>
      <c r="C41" s="380"/>
      <c r="D41" s="380"/>
      <c r="E41" s="380"/>
      <c r="F41" s="45"/>
      <c r="G41" s="365"/>
      <c r="H41" s="380"/>
      <c r="I41" s="380"/>
      <c r="J41" s="380"/>
      <c r="K41" s="380"/>
    </row>
    <row r="42" spans="1:11" ht="16.5" customHeight="1">
      <c r="A42" s="394"/>
      <c r="B42" s="349"/>
      <c r="C42" s="349"/>
      <c r="F42" s="45"/>
      <c r="G42" s="365"/>
      <c r="H42" s="380"/>
      <c r="I42" s="380"/>
      <c r="J42" s="380"/>
      <c r="K42" s="380"/>
    </row>
    <row r="43" spans="1:11" ht="16.5" customHeight="1">
      <c r="A43" s="395"/>
      <c r="B43" s="175"/>
      <c r="C43" s="175"/>
      <c r="F43" s="45"/>
      <c r="G43" s="365"/>
      <c r="H43" s="380"/>
      <c r="I43" s="380"/>
      <c r="J43" s="380"/>
      <c r="K43" s="380"/>
    </row>
    <row r="44" spans="6:11" ht="13.5">
      <c r="F44" s="45"/>
      <c r="G44" s="365"/>
      <c r="H44" s="380"/>
      <c r="I44" s="380"/>
      <c r="J44" s="380"/>
      <c r="K44" s="380"/>
    </row>
    <row r="45" spans="6:11" ht="13.5">
      <c r="F45" s="45"/>
      <c r="G45" s="365"/>
      <c r="H45" s="380"/>
      <c r="I45" s="380"/>
      <c r="J45" s="380"/>
      <c r="K45" s="380"/>
    </row>
    <row r="46" spans="7:11" ht="13.5">
      <c r="G46" s="365"/>
      <c r="H46" s="380"/>
      <c r="I46" s="380"/>
      <c r="J46" s="380"/>
      <c r="K46" s="380"/>
    </row>
    <row r="47" spans="7:11" ht="13.5">
      <c r="G47" s="365"/>
      <c r="H47" s="380"/>
      <c r="I47" s="380"/>
      <c r="J47" s="380"/>
      <c r="K47" s="380"/>
    </row>
    <row r="48" spans="7:11" ht="13.5">
      <c r="G48" s="389"/>
      <c r="H48" s="380"/>
      <c r="I48" s="380"/>
      <c r="J48" s="380"/>
      <c r="K48" s="380"/>
    </row>
  </sheetData>
  <sheetProtection/>
  <mergeCells count="2">
    <mergeCell ref="A40:C40"/>
    <mergeCell ref="A42:C42"/>
  </mergeCells>
  <printOptions/>
  <pageMargins left="0.984251968503937" right="0.984251968503937" top="0.3937007874015748" bottom="0.3937007874015748" header="0.5118110236220472" footer="0.1968503937007874"/>
  <pageSetup horizontalDpi="600" verticalDpi="600" orientation="landscape" paperSize="9" scale="99" r:id="rId1"/>
  <headerFooter alignWithMargins="0">
    <oddFooter>&amp;R&amp;"ＭＳ Ｐ明朝,標準"&amp;10－１１－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41"/>
  <sheetViews>
    <sheetView workbookViewId="0" topLeftCell="A1">
      <selection activeCell="A1" sqref="A1"/>
    </sheetView>
  </sheetViews>
  <sheetFormatPr defaultColWidth="9.00390625" defaultRowHeight="13.5"/>
  <cols>
    <col min="2" max="3" width="8.75390625" style="0" customWidth="1"/>
    <col min="4" max="4" width="5.75390625" style="0" customWidth="1"/>
    <col min="5" max="6" width="8.75390625" style="0" customWidth="1"/>
    <col min="8" max="8" width="5.75390625" style="0" customWidth="1"/>
    <col min="9" max="9" width="8.75390625" style="0" customWidth="1"/>
    <col min="10" max="10" width="5.75390625" style="0" customWidth="1"/>
    <col min="11" max="17" width="8.75390625" style="0" customWidth="1"/>
    <col min="18" max="18" width="8.125" style="0" customWidth="1"/>
    <col min="19" max="19" width="5.75390625" style="0" customWidth="1"/>
    <col min="20" max="23" width="6.50390625" style="0" customWidth="1"/>
  </cols>
  <sheetData>
    <row r="1" spans="1:23" ht="16.5" customHeight="1">
      <c r="A1" s="45" t="s">
        <v>725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82"/>
      <c r="P1" s="45"/>
      <c r="Q1" s="45"/>
      <c r="R1" s="45"/>
      <c r="S1" s="45"/>
      <c r="T1" s="45"/>
      <c r="U1" s="45"/>
      <c r="V1" s="45"/>
      <c r="W1" s="45"/>
    </row>
    <row r="2" spans="1:23" ht="16.5" customHeight="1">
      <c r="A2" s="397"/>
      <c r="B2" s="398" t="s">
        <v>621</v>
      </c>
      <c r="C2" s="399"/>
      <c r="D2" s="399"/>
      <c r="E2" s="399"/>
      <c r="F2" s="399"/>
      <c r="G2" s="399"/>
      <c r="H2" s="399"/>
      <c r="I2" s="399"/>
      <c r="J2" s="400"/>
      <c r="K2" s="398" t="s">
        <v>571</v>
      </c>
      <c r="L2" s="401"/>
      <c r="M2" s="402"/>
      <c r="N2" s="403" t="s">
        <v>138</v>
      </c>
      <c r="O2" s="403" t="s">
        <v>197</v>
      </c>
      <c r="P2" s="403" t="s">
        <v>45</v>
      </c>
      <c r="Q2" s="403" t="s">
        <v>359</v>
      </c>
      <c r="R2" s="404" t="s">
        <v>2</v>
      </c>
      <c r="S2" s="404"/>
      <c r="T2" s="404"/>
      <c r="U2" s="404"/>
      <c r="V2" s="404"/>
      <c r="W2" s="404"/>
    </row>
    <row r="3" spans="1:23" ht="37.5" customHeight="1">
      <c r="A3" s="405"/>
      <c r="B3" s="406" t="s">
        <v>354</v>
      </c>
      <c r="C3" s="407" t="s">
        <v>405</v>
      </c>
      <c r="D3" s="408"/>
      <c r="E3" s="408"/>
      <c r="F3" s="408"/>
      <c r="G3" s="409" t="s">
        <v>288</v>
      </c>
      <c r="H3" s="410"/>
      <c r="I3" s="409" t="s">
        <v>566</v>
      </c>
      <c r="J3" s="411"/>
      <c r="K3" s="412" t="s">
        <v>405</v>
      </c>
      <c r="L3" s="413"/>
      <c r="M3" s="414"/>
      <c r="N3" s="406" t="s">
        <v>337</v>
      </c>
      <c r="O3" s="406" t="s">
        <v>337</v>
      </c>
      <c r="P3" s="406" t="s">
        <v>337</v>
      </c>
      <c r="Q3" s="406" t="s">
        <v>337</v>
      </c>
      <c r="R3" s="415" t="s">
        <v>491</v>
      </c>
      <c r="S3" s="416"/>
      <c r="T3" s="417" t="s">
        <v>244</v>
      </c>
      <c r="U3" s="417" t="s">
        <v>554</v>
      </c>
      <c r="V3" s="417" t="s">
        <v>524</v>
      </c>
      <c r="W3" s="418" t="s">
        <v>203</v>
      </c>
    </row>
    <row r="4" spans="1:23" ht="37.5" customHeight="1">
      <c r="A4" s="419"/>
      <c r="B4" s="420"/>
      <c r="C4" s="421" t="s">
        <v>611</v>
      </c>
      <c r="D4" s="422"/>
      <c r="E4" s="408" t="s">
        <v>5</v>
      </c>
      <c r="F4" s="408" t="s">
        <v>216</v>
      </c>
      <c r="G4" s="423"/>
      <c r="H4" s="424"/>
      <c r="I4" s="425"/>
      <c r="J4" s="426"/>
      <c r="K4" s="427" t="s">
        <v>378</v>
      </c>
      <c r="L4" s="408" t="s">
        <v>5</v>
      </c>
      <c r="M4" s="428" t="s">
        <v>216</v>
      </c>
      <c r="N4" s="429"/>
      <c r="O4" s="429"/>
      <c r="P4" s="429"/>
      <c r="Q4" s="429"/>
      <c r="R4" s="430"/>
      <c r="S4" s="431"/>
      <c r="T4" s="258"/>
      <c r="U4" s="258"/>
      <c r="V4" s="258"/>
      <c r="W4" s="432"/>
    </row>
    <row r="5" spans="1:23" ht="7.5" customHeight="1">
      <c r="A5" s="433"/>
      <c r="B5" s="434"/>
      <c r="C5" s="435"/>
      <c r="D5" s="436"/>
      <c r="E5" s="437"/>
      <c r="F5" s="437"/>
      <c r="G5" s="438"/>
      <c r="H5" s="439"/>
      <c r="I5" s="440"/>
      <c r="J5" s="441"/>
      <c r="K5" s="442"/>
      <c r="L5" s="437"/>
      <c r="M5" s="443"/>
      <c r="N5" s="434"/>
      <c r="O5" s="434"/>
      <c r="P5" s="434"/>
      <c r="Q5" s="434"/>
      <c r="R5" s="444"/>
      <c r="S5" s="445"/>
      <c r="T5" s="446"/>
      <c r="U5" s="446"/>
      <c r="V5" s="446"/>
      <c r="W5" s="447"/>
    </row>
    <row r="6" spans="1:23" ht="19.5" customHeight="1">
      <c r="A6" s="448" t="s">
        <v>315</v>
      </c>
      <c r="B6" s="449">
        <f>B7+B8+B9</f>
        <v>208526</v>
      </c>
      <c r="C6" s="450">
        <f>E6+F6</f>
        <v>607012</v>
      </c>
      <c r="D6" s="451" t="s">
        <v>229</v>
      </c>
      <c r="E6" s="452">
        <f>E7+E8+E9</f>
        <v>290190</v>
      </c>
      <c r="F6" s="452">
        <f>F7+F8+F9</f>
        <v>316822</v>
      </c>
      <c r="G6" s="453">
        <v>2.83</v>
      </c>
      <c r="H6" s="454" t="s">
        <v>229</v>
      </c>
      <c r="I6" s="455">
        <v>173.1</v>
      </c>
      <c r="J6" s="454" t="s">
        <v>229</v>
      </c>
      <c r="K6" s="456">
        <f>L6+M6</f>
        <v>613289</v>
      </c>
      <c r="L6" s="452">
        <f>L7+L8+L9</f>
        <v>293403</v>
      </c>
      <c r="M6" s="457">
        <f>M7+M8+M9</f>
        <v>319886</v>
      </c>
      <c r="N6" s="458">
        <f>N7+N8+N9</f>
        <v>614929</v>
      </c>
      <c r="O6" s="458">
        <f>O7+O8+O9</f>
        <v>615722</v>
      </c>
      <c r="P6" s="458">
        <f>P7+P8+P9</f>
        <v>616024</v>
      </c>
      <c r="Q6" s="458">
        <v>604221</v>
      </c>
      <c r="R6" s="459">
        <v>-1.0340964863221114</v>
      </c>
      <c r="S6" s="454" t="s">
        <v>229</v>
      </c>
      <c r="T6" s="460">
        <v>-0.2666974561290836</v>
      </c>
      <c r="U6" s="460">
        <v>-0.12879188984639134</v>
      </c>
      <c r="V6" s="460">
        <v>-0.04902406399750481</v>
      </c>
      <c r="W6" s="461">
        <v>1.9534243265295403</v>
      </c>
    </row>
    <row r="7" spans="1:23" ht="19.5" customHeight="1">
      <c r="A7" s="448" t="s">
        <v>34</v>
      </c>
      <c r="B7" s="449">
        <f>B11+B16+B18+B19+B20</f>
        <v>85565</v>
      </c>
      <c r="C7" s="450">
        <f>C11+C16+C18+C19+C20</f>
        <v>247469</v>
      </c>
      <c r="D7" s="451" t="s">
        <v>229</v>
      </c>
      <c r="E7" s="452">
        <f>E11+E16+E18+E19+E20</f>
        <v>120025</v>
      </c>
      <c r="F7" s="452">
        <f>F11+F16+F18+F19+F20</f>
        <v>127444</v>
      </c>
      <c r="G7" s="453">
        <f>+(C11+C16+C18+C19+C20-5337-210-76-172-190)/B7</f>
        <v>2.8222287150119794</v>
      </c>
      <c r="H7" s="454" t="s">
        <v>229</v>
      </c>
      <c r="I7" s="455">
        <v>162.9522</v>
      </c>
      <c r="J7" s="454" t="s">
        <v>229</v>
      </c>
      <c r="K7" s="456">
        <f aca="true" t="shared" si="0" ref="K7:P7">K11+K16+K18+K19+K20</f>
        <v>249385</v>
      </c>
      <c r="L7" s="452">
        <f t="shared" si="0"/>
        <v>120597</v>
      </c>
      <c r="M7" s="457">
        <f t="shared" si="0"/>
        <v>128788</v>
      </c>
      <c r="N7" s="462">
        <f t="shared" si="0"/>
        <v>249108</v>
      </c>
      <c r="O7" s="462">
        <f t="shared" si="0"/>
        <v>248814</v>
      </c>
      <c r="P7" s="462">
        <f t="shared" si="0"/>
        <v>245876</v>
      </c>
      <c r="Q7" s="462">
        <v>240010</v>
      </c>
      <c r="R7" s="459">
        <v>-0.7739038033562573</v>
      </c>
      <c r="S7" s="454" t="s">
        <v>229</v>
      </c>
      <c r="T7" s="460">
        <v>0.11119675000401674</v>
      </c>
      <c r="U7" s="460">
        <v>0.11816055366660194</v>
      </c>
      <c r="V7" s="460">
        <v>1.194911256080311</v>
      </c>
      <c r="W7" s="461">
        <v>2.4440648306320645</v>
      </c>
    </row>
    <row r="8" spans="1:23" ht="19.5" customHeight="1">
      <c r="A8" s="448" t="s">
        <v>188</v>
      </c>
      <c r="B8" s="449">
        <f>B13+B22+B23+B24+B25</f>
        <v>36695</v>
      </c>
      <c r="C8" s="450">
        <f>C13+C22+C23+C24+C25</f>
        <v>113177</v>
      </c>
      <c r="D8" s="451" t="s">
        <v>229</v>
      </c>
      <c r="E8" s="452">
        <f>E13+E22+E23+E24+E25</f>
        <v>53327</v>
      </c>
      <c r="F8" s="452">
        <f>F13+F22+F23+F24+F25</f>
        <v>59850</v>
      </c>
      <c r="G8" s="453">
        <f>+(C13+C22+C23+C24+C25-2313-151-408-255-229)/B8</f>
        <v>2.9928055593405096</v>
      </c>
      <c r="H8" s="454" t="s">
        <v>229</v>
      </c>
      <c r="I8" s="455">
        <v>144.9927</v>
      </c>
      <c r="J8" s="454" t="s">
        <v>229</v>
      </c>
      <c r="K8" s="456">
        <f aca="true" t="shared" si="1" ref="K8:P8">K13+K22+K23+K24+K25</f>
        <v>116686</v>
      </c>
      <c r="L8" s="452">
        <f t="shared" si="1"/>
        <v>55167</v>
      </c>
      <c r="M8" s="457">
        <f t="shared" si="1"/>
        <v>61519</v>
      </c>
      <c r="N8" s="462">
        <f t="shared" si="1"/>
        <v>119604</v>
      </c>
      <c r="O8" s="462">
        <f t="shared" si="1"/>
        <v>121502</v>
      </c>
      <c r="P8" s="462">
        <f t="shared" si="1"/>
        <v>122939</v>
      </c>
      <c r="Q8" s="462">
        <v>121433</v>
      </c>
      <c r="R8" s="459">
        <v>-3.0192139588296807</v>
      </c>
      <c r="S8" s="454" t="s">
        <v>229</v>
      </c>
      <c r="T8" s="460">
        <v>-2.4397177351928034</v>
      </c>
      <c r="U8" s="460">
        <v>-1.562114203881415</v>
      </c>
      <c r="V8" s="460">
        <v>-1.1688723675969404</v>
      </c>
      <c r="W8" s="461">
        <v>1.2401900636564989</v>
      </c>
    </row>
    <row r="9" spans="1:23" ht="19.5" customHeight="1">
      <c r="A9" s="448" t="s">
        <v>708</v>
      </c>
      <c r="B9" s="449">
        <f>B12+B14+B27+B28+B29+B30+B32+B33+B34</f>
        <v>86266</v>
      </c>
      <c r="C9" s="450">
        <f>C12+C14+C27+C28+C29+C30+C32+C33+C34</f>
        <v>246366</v>
      </c>
      <c r="D9" s="451" t="s">
        <v>229</v>
      </c>
      <c r="E9" s="452">
        <f>E12+E14+E27+E28+E29+E30+E32+E33+E34</f>
        <v>116838</v>
      </c>
      <c r="F9" s="452">
        <f>F12+F14+F27+F28+F29+F30+F32+F33+F34</f>
        <v>129528</v>
      </c>
      <c r="G9" s="453">
        <f>+(C12+C14+C27+C28+C29+C30+C32+C33+C34-3641-1020-18-518-366-382-125-156-48)/B9</f>
        <v>2.7831590661442513</v>
      </c>
      <c r="H9" s="454" t="s">
        <v>229</v>
      </c>
      <c r="I9" s="455">
        <v>203.955</v>
      </c>
      <c r="J9" s="454" t="s">
        <v>229</v>
      </c>
      <c r="K9" s="456">
        <f aca="true" t="shared" si="2" ref="K9:P9">K12+K14+K27+K28+K29+K30+K32+K33+K34</f>
        <v>247218</v>
      </c>
      <c r="L9" s="452">
        <f t="shared" si="2"/>
        <v>117639</v>
      </c>
      <c r="M9" s="457">
        <f t="shared" si="2"/>
        <v>129579</v>
      </c>
      <c r="N9" s="462">
        <f t="shared" si="2"/>
        <v>246217</v>
      </c>
      <c r="O9" s="462">
        <f t="shared" si="2"/>
        <v>245406</v>
      </c>
      <c r="P9" s="462">
        <f t="shared" si="2"/>
        <v>247209</v>
      </c>
      <c r="Q9" s="462">
        <v>242778</v>
      </c>
      <c r="R9" s="459">
        <v>-0.3</v>
      </c>
      <c r="S9" s="454" t="s">
        <v>229</v>
      </c>
      <c r="T9" s="460">
        <v>0.4065519440168641</v>
      </c>
      <c r="U9" s="460">
        <v>0.33047276757700583</v>
      </c>
      <c r="V9" s="460">
        <v>-0.7293423783114705</v>
      </c>
      <c r="W9" s="461">
        <v>1.8251241875293367</v>
      </c>
    </row>
    <row r="10" spans="1:23" ht="7.5" customHeight="1">
      <c r="A10" s="448"/>
      <c r="B10" s="449"/>
      <c r="C10" s="450"/>
      <c r="D10" s="463"/>
      <c r="E10" s="452"/>
      <c r="F10" s="452"/>
      <c r="G10" s="453"/>
      <c r="H10" s="464"/>
      <c r="I10" s="455"/>
      <c r="J10" s="465"/>
      <c r="K10" s="456"/>
      <c r="L10" s="452"/>
      <c r="M10" s="457"/>
      <c r="N10" s="449"/>
      <c r="O10" s="449"/>
      <c r="P10" s="449"/>
      <c r="Q10" s="449"/>
      <c r="R10" s="459"/>
      <c r="S10" s="466"/>
      <c r="T10" s="460"/>
      <c r="U10" s="460"/>
      <c r="V10" s="460"/>
      <c r="W10" s="461"/>
    </row>
    <row r="11" spans="1:23" ht="19.5" customHeight="1">
      <c r="A11" s="467" t="s">
        <v>823</v>
      </c>
      <c r="B11" s="449">
        <v>71884</v>
      </c>
      <c r="C11" s="450">
        <f>E11+F11</f>
        <v>201740</v>
      </c>
      <c r="D11" s="451" t="s">
        <v>783</v>
      </c>
      <c r="E11" s="452">
        <v>98333</v>
      </c>
      <c r="F11" s="452">
        <v>103407</v>
      </c>
      <c r="G11" s="453">
        <v>2.73222</v>
      </c>
      <c r="H11" s="454" t="s">
        <v>791</v>
      </c>
      <c r="I11" s="455">
        <v>263.485</v>
      </c>
      <c r="J11" s="468" t="s">
        <v>134</v>
      </c>
      <c r="K11" s="456">
        <f>L11+M11</f>
        <v>200744</v>
      </c>
      <c r="L11" s="452">
        <v>97451</v>
      </c>
      <c r="M11" s="457">
        <v>103293</v>
      </c>
      <c r="N11" s="458">
        <v>197959</v>
      </c>
      <c r="O11" s="458">
        <v>195707</v>
      </c>
      <c r="P11" s="458">
        <v>190836</v>
      </c>
      <c r="Q11" s="458">
        <v>184601</v>
      </c>
      <c r="R11" s="459">
        <v>0.4896783963655116</v>
      </c>
      <c r="S11" s="469" t="s">
        <v>747</v>
      </c>
      <c r="T11" s="460">
        <v>1.4068569754343008</v>
      </c>
      <c r="U11" s="460">
        <v>1.150699770575403</v>
      </c>
      <c r="V11" s="460">
        <v>2.5524534154981238</v>
      </c>
      <c r="W11" s="461">
        <v>3.377554834480856</v>
      </c>
    </row>
    <row r="12" spans="1:23" ht="19.5" customHeight="1">
      <c r="A12" s="467" t="s">
        <v>312</v>
      </c>
      <c r="B12" s="449">
        <v>55212</v>
      </c>
      <c r="C12" s="450">
        <f>E12+F12</f>
        <v>149584</v>
      </c>
      <c r="D12" s="451" t="s">
        <v>336</v>
      </c>
      <c r="E12" s="452">
        <v>71053</v>
      </c>
      <c r="F12" s="452">
        <v>78531</v>
      </c>
      <c r="G12" s="453">
        <v>2.64</v>
      </c>
      <c r="H12" s="454" t="s">
        <v>356</v>
      </c>
      <c r="I12" s="455">
        <v>1131.412</v>
      </c>
      <c r="J12" s="468" t="s">
        <v>336</v>
      </c>
      <c r="K12" s="456">
        <f>L12+M12</f>
        <v>147837</v>
      </c>
      <c r="L12" s="452">
        <v>70372</v>
      </c>
      <c r="M12" s="457">
        <v>77465</v>
      </c>
      <c r="N12" s="458">
        <v>143856</v>
      </c>
      <c r="O12" s="458">
        <v>140503</v>
      </c>
      <c r="P12" s="458">
        <v>140615</v>
      </c>
      <c r="Q12" s="458">
        <v>136053</v>
      </c>
      <c r="R12" s="459">
        <v>1.1756190940021671</v>
      </c>
      <c r="S12" s="469" t="s">
        <v>336</v>
      </c>
      <c r="T12" s="460">
        <v>2.7673506840173445</v>
      </c>
      <c r="U12" s="460">
        <v>2.3864259126139764</v>
      </c>
      <c r="V12" s="460">
        <v>-0.07965010845215614</v>
      </c>
      <c r="W12" s="461">
        <v>3.353105039947657</v>
      </c>
    </row>
    <row r="13" spans="1:23" ht="19.5" customHeight="1">
      <c r="A13" s="470" t="s">
        <v>763</v>
      </c>
      <c r="B13" s="449">
        <v>18119</v>
      </c>
      <c r="C13" s="450">
        <f>E13+F13</f>
        <v>52592</v>
      </c>
      <c r="D13" s="451" t="s">
        <v>510</v>
      </c>
      <c r="E13" s="452">
        <v>24635</v>
      </c>
      <c r="F13" s="452">
        <v>27957</v>
      </c>
      <c r="G13" s="453">
        <v>2.77</v>
      </c>
      <c r="H13" s="454" t="s">
        <v>718</v>
      </c>
      <c r="I13" s="455">
        <v>193.246</v>
      </c>
      <c r="J13" s="468" t="s">
        <v>684</v>
      </c>
      <c r="K13" s="456">
        <f>L13+M13</f>
        <v>54027</v>
      </c>
      <c r="L13" s="452">
        <v>25388</v>
      </c>
      <c r="M13" s="457">
        <v>28639</v>
      </c>
      <c r="N13" s="458">
        <v>55669</v>
      </c>
      <c r="O13" s="458">
        <v>56602</v>
      </c>
      <c r="P13" s="458">
        <v>57306</v>
      </c>
      <c r="Q13" s="458">
        <v>57252</v>
      </c>
      <c r="R13" s="471">
        <v>-2.672737705221462</v>
      </c>
      <c r="S13" s="454" t="s">
        <v>250</v>
      </c>
      <c r="T13" s="472">
        <v>-2.9495769638398395</v>
      </c>
      <c r="U13" s="472">
        <v>-1.6483516483516536</v>
      </c>
      <c r="V13" s="472">
        <v>-1.2284926534743335</v>
      </c>
      <c r="W13" s="473">
        <v>0.09431984908823132</v>
      </c>
    </row>
    <row r="14" spans="1:23" ht="19.5" customHeight="1">
      <c r="A14" s="467" t="s">
        <v>672</v>
      </c>
      <c r="B14" s="449">
        <v>12755</v>
      </c>
      <c r="C14" s="450">
        <f>E14+F14</f>
        <v>36459</v>
      </c>
      <c r="D14" s="451" t="s">
        <v>747</v>
      </c>
      <c r="E14" s="452">
        <v>17535</v>
      </c>
      <c r="F14" s="452">
        <v>18924</v>
      </c>
      <c r="G14" s="453">
        <v>2.78</v>
      </c>
      <c r="H14" s="454" t="s">
        <v>297</v>
      </c>
      <c r="I14" s="455">
        <v>1266.4</v>
      </c>
      <c r="J14" s="468" t="s">
        <v>783</v>
      </c>
      <c r="K14" s="456">
        <f>L14+M14</f>
        <v>36843</v>
      </c>
      <c r="L14" s="452">
        <v>17756</v>
      </c>
      <c r="M14" s="457">
        <v>19087</v>
      </c>
      <c r="N14" s="458">
        <v>37365</v>
      </c>
      <c r="O14" s="458">
        <v>37282</v>
      </c>
      <c r="P14" s="458">
        <v>37351</v>
      </c>
      <c r="Q14" s="458">
        <v>37278</v>
      </c>
      <c r="R14" s="459">
        <v>-1</v>
      </c>
      <c r="S14" s="469" t="s">
        <v>134</v>
      </c>
      <c r="T14" s="460">
        <v>-1.3970293054997973</v>
      </c>
      <c r="U14" s="460">
        <v>0.2226275414409118</v>
      </c>
      <c r="V14" s="460">
        <v>-0.18473400979893695</v>
      </c>
      <c r="W14" s="461">
        <v>0.19582595632812172</v>
      </c>
    </row>
    <row r="15" spans="1:23" ht="7.5" customHeight="1">
      <c r="A15" s="467"/>
      <c r="B15" s="449"/>
      <c r="C15" s="450"/>
      <c r="D15" s="451"/>
      <c r="E15" s="452"/>
      <c r="F15" s="452"/>
      <c r="G15" s="453"/>
      <c r="H15" s="454"/>
      <c r="I15" s="455"/>
      <c r="J15" s="468"/>
      <c r="K15" s="456"/>
      <c r="L15" s="452"/>
      <c r="M15" s="457"/>
      <c r="N15" s="458"/>
      <c r="O15" s="458"/>
      <c r="P15" s="458"/>
      <c r="Q15" s="458"/>
      <c r="R15" s="459"/>
      <c r="S15" s="469"/>
      <c r="T15" s="460"/>
      <c r="U15" s="460"/>
      <c r="V15" s="460"/>
      <c r="W15" s="461"/>
    </row>
    <row r="16" spans="1:23" ht="19.5" customHeight="1">
      <c r="A16" s="467" t="s">
        <v>70</v>
      </c>
      <c r="B16" s="449">
        <v>4036</v>
      </c>
      <c r="C16" s="450">
        <f>E16+F16</f>
        <v>13270</v>
      </c>
      <c r="D16" s="451" t="s">
        <v>236</v>
      </c>
      <c r="E16" s="452">
        <v>6300</v>
      </c>
      <c r="F16" s="452">
        <v>6970</v>
      </c>
      <c r="G16" s="453">
        <v>3.24</v>
      </c>
      <c r="H16" s="454" t="s">
        <v>250</v>
      </c>
      <c r="I16" s="455">
        <v>108.4</v>
      </c>
      <c r="J16" s="468" t="s">
        <v>674</v>
      </c>
      <c r="K16" s="456">
        <f>L16+M16</f>
        <v>14015</v>
      </c>
      <c r="L16" s="452">
        <v>6619</v>
      </c>
      <c r="M16" s="457">
        <v>7396</v>
      </c>
      <c r="N16" s="458">
        <v>14713</v>
      </c>
      <c r="O16" s="458">
        <v>15342</v>
      </c>
      <c r="P16" s="458">
        <v>15944</v>
      </c>
      <c r="Q16" s="458">
        <v>15969</v>
      </c>
      <c r="R16" s="459">
        <v>-5.301462718515881</v>
      </c>
      <c r="S16" s="469" t="s">
        <v>125</v>
      </c>
      <c r="T16" s="460">
        <v>-4.744103853734794</v>
      </c>
      <c r="U16" s="460">
        <v>-4.099856602789731</v>
      </c>
      <c r="V16" s="460">
        <v>-3.775715002508784</v>
      </c>
      <c r="W16" s="461">
        <v>-0.1565533220614923</v>
      </c>
    </row>
    <row r="17" spans="1:23" ht="7.5" customHeight="1">
      <c r="A17" s="467"/>
      <c r="B17" s="449"/>
      <c r="C17" s="450"/>
      <c r="D17" s="451"/>
      <c r="E17" s="452"/>
      <c r="F17" s="452"/>
      <c r="G17" s="453"/>
      <c r="H17" s="454"/>
      <c r="I17" s="455"/>
      <c r="J17" s="468"/>
      <c r="K17" s="456"/>
      <c r="L17" s="452"/>
      <c r="M17" s="457"/>
      <c r="N17" s="458"/>
      <c r="O17" s="458"/>
      <c r="P17" s="458"/>
      <c r="Q17" s="458"/>
      <c r="R17" s="459"/>
      <c r="S17" s="469"/>
      <c r="T17" s="460"/>
      <c r="U17" s="460"/>
      <c r="V17" s="460"/>
      <c r="W17" s="461"/>
    </row>
    <row r="18" spans="1:23" ht="19.5" customHeight="1">
      <c r="A18" s="467" t="s">
        <v>478</v>
      </c>
      <c r="B18" s="449">
        <v>1485</v>
      </c>
      <c r="C18" s="450">
        <f>E18+F18</f>
        <v>4378</v>
      </c>
      <c r="D18" s="451" t="s">
        <v>718</v>
      </c>
      <c r="E18" s="452">
        <v>2061</v>
      </c>
      <c r="F18" s="452">
        <v>2317</v>
      </c>
      <c r="G18" s="453">
        <v>2.9</v>
      </c>
      <c r="H18" s="454" t="s">
        <v>739</v>
      </c>
      <c r="I18" s="455">
        <v>21.965781947719634</v>
      </c>
      <c r="J18" s="468" t="s">
        <v>346</v>
      </c>
      <c r="K18" s="456">
        <f>L18+M18</f>
        <v>4998</v>
      </c>
      <c r="L18" s="452">
        <v>2363</v>
      </c>
      <c r="M18" s="457">
        <v>2635</v>
      </c>
      <c r="N18" s="458">
        <v>5548</v>
      </c>
      <c r="O18" s="458">
        <v>6004</v>
      </c>
      <c r="P18" s="458">
        <v>6337</v>
      </c>
      <c r="Q18" s="458">
        <v>6633</v>
      </c>
      <c r="R18" s="459">
        <v>-12.404961984793916</v>
      </c>
      <c r="S18" s="469" t="s">
        <v>356</v>
      </c>
      <c r="T18" s="460">
        <v>-9.91348233597693</v>
      </c>
      <c r="U18" s="460">
        <v>-7.594936708860756</v>
      </c>
      <c r="V18" s="460">
        <v>-5.254852453842506</v>
      </c>
      <c r="W18" s="461">
        <v>-4.46253580581939</v>
      </c>
    </row>
    <row r="19" spans="1:23" ht="19.5" customHeight="1">
      <c r="A19" s="467" t="s">
        <v>548</v>
      </c>
      <c r="B19" s="449">
        <v>2691</v>
      </c>
      <c r="C19" s="450">
        <f>E19+F19</f>
        <v>8647</v>
      </c>
      <c r="D19" s="451" t="s">
        <v>739</v>
      </c>
      <c r="E19" s="452">
        <v>4091</v>
      </c>
      <c r="F19" s="452">
        <v>4556</v>
      </c>
      <c r="G19" s="453">
        <v>3.15</v>
      </c>
      <c r="H19" s="454" t="s">
        <v>751</v>
      </c>
      <c r="I19" s="455">
        <v>38.49784070166066</v>
      </c>
      <c r="J19" s="468" t="s">
        <v>125</v>
      </c>
      <c r="K19" s="456">
        <f>L19+M19</f>
        <v>9383</v>
      </c>
      <c r="L19" s="452">
        <v>4444</v>
      </c>
      <c r="M19" s="457">
        <v>4939</v>
      </c>
      <c r="N19" s="458">
        <v>10082</v>
      </c>
      <c r="O19" s="458">
        <v>10670</v>
      </c>
      <c r="P19" s="458">
        <v>11199</v>
      </c>
      <c r="Q19" s="458">
        <v>11504</v>
      </c>
      <c r="R19" s="459">
        <v>-7.843973142918048</v>
      </c>
      <c r="S19" s="469" t="s">
        <v>791</v>
      </c>
      <c r="T19" s="460">
        <v>-6.933148184883953</v>
      </c>
      <c r="U19" s="460">
        <v>-5.510777881911899</v>
      </c>
      <c r="V19" s="460">
        <v>-4.723636038932044</v>
      </c>
      <c r="W19" s="461">
        <v>-2.6512517385257284</v>
      </c>
    </row>
    <row r="20" spans="1:23" ht="19.5" customHeight="1">
      <c r="A20" s="467" t="s">
        <v>344</v>
      </c>
      <c r="B20" s="449">
        <v>5469</v>
      </c>
      <c r="C20" s="450">
        <f>E20+F20</f>
        <v>19434</v>
      </c>
      <c r="D20" s="451" t="s">
        <v>373</v>
      </c>
      <c r="E20" s="452">
        <v>9240</v>
      </c>
      <c r="F20" s="452">
        <v>10194</v>
      </c>
      <c r="G20" s="453">
        <v>3.52</v>
      </c>
      <c r="H20" s="454" t="s">
        <v>783</v>
      </c>
      <c r="I20" s="455">
        <v>94.0157</v>
      </c>
      <c r="J20" s="468" t="s">
        <v>136</v>
      </c>
      <c r="K20" s="456">
        <f>L20+M20</f>
        <v>20245</v>
      </c>
      <c r="L20" s="452">
        <v>9720</v>
      </c>
      <c r="M20" s="457">
        <v>10525</v>
      </c>
      <c r="N20" s="458">
        <v>20806</v>
      </c>
      <c r="O20" s="458">
        <v>21091</v>
      </c>
      <c r="P20" s="458">
        <v>21560</v>
      </c>
      <c r="Q20" s="458">
        <v>21303</v>
      </c>
      <c r="R20" s="459">
        <v>-4.0207458631760895</v>
      </c>
      <c r="S20" s="469" t="s">
        <v>236</v>
      </c>
      <c r="T20" s="460">
        <v>-2.696337594924536</v>
      </c>
      <c r="U20" s="460">
        <v>-1.3512872789341435</v>
      </c>
      <c r="V20" s="460">
        <v>-2.1753246753246747</v>
      </c>
      <c r="W20" s="461">
        <v>1.2064028540581084</v>
      </c>
    </row>
    <row r="21" spans="1:23" ht="7.5" customHeight="1">
      <c r="A21" s="467"/>
      <c r="B21" s="449"/>
      <c r="C21" s="450"/>
      <c r="D21" s="451"/>
      <c r="E21" s="452"/>
      <c r="F21" s="452"/>
      <c r="G21" s="453"/>
      <c r="H21" s="454"/>
      <c r="I21" s="455"/>
      <c r="J21" s="468"/>
      <c r="K21" s="456"/>
      <c r="L21" s="452"/>
      <c r="M21" s="457"/>
      <c r="N21" s="458"/>
      <c r="O21" s="458"/>
      <c r="P21" s="458"/>
      <c r="Q21" s="458"/>
      <c r="R21" s="459"/>
      <c r="S21" s="469"/>
      <c r="T21" s="460"/>
      <c r="U21" s="460"/>
      <c r="V21" s="460"/>
      <c r="W21" s="461"/>
    </row>
    <row r="22" spans="1:23" ht="19.5" customHeight="1">
      <c r="A22" s="467" t="s">
        <v>313</v>
      </c>
      <c r="B22" s="449">
        <v>2511</v>
      </c>
      <c r="C22" s="450">
        <f>E22+F22</f>
        <v>7509</v>
      </c>
      <c r="D22" s="451" t="s">
        <v>125</v>
      </c>
      <c r="E22" s="452">
        <v>3547</v>
      </c>
      <c r="F22" s="452">
        <v>3962</v>
      </c>
      <c r="G22" s="453">
        <v>2.93</v>
      </c>
      <c r="H22" s="454" t="s">
        <v>136</v>
      </c>
      <c r="I22" s="455">
        <v>32.16396813158571</v>
      </c>
      <c r="J22" s="468" t="s">
        <v>297</v>
      </c>
      <c r="K22" s="456">
        <f>L22+M22</f>
        <v>7921</v>
      </c>
      <c r="L22" s="452">
        <v>3721</v>
      </c>
      <c r="M22" s="457">
        <v>4200</v>
      </c>
      <c r="N22" s="458">
        <v>8356</v>
      </c>
      <c r="O22" s="458">
        <v>8700</v>
      </c>
      <c r="P22" s="458">
        <v>8880</v>
      </c>
      <c r="Q22" s="458">
        <v>8771</v>
      </c>
      <c r="R22" s="459">
        <v>-5.201363464209063</v>
      </c>
      <c r="S22" s="469" t="s">
        <v>739</v>
      </c>
      <c r="T22" s="460">
        <v>-5.205840114887506</v>
      </c>
      <c r="U22" s="460">
        <v>-3.9540229885057454</v>
      </c>
      <c r="V22" s="460">
        <v>-2.0270270270270285</v>
      </c>
      <c r="W22" s="461">
        <v>1.242731729563329</v>
      </c>
    </row>
    <row r="23" spans="1:23" ht="19.5" customHeight="1">
      <c r="A23" s="467" t="s">
        <v>742</v>
      </c>
      <c r="B23" s="449">
        <v>5365</v>
      </c>
      <c r="C23" s="450">
        <f>E23+F23</f>
        <v>17525</v>
      </c>
      <c r="D23" s="451" t="s">
        <v>250</v>
      </c>
      <c r="E23" s="452">
        <v>8333</v>
      </c>
      <c r="F23" s="452">
        <v>9192</v>
      </c>
      <c r="G23" s="453">
        <v>3.19</v>
      </c>
      <c r="H23" s="454" t="s">
        <v>236</v>
      </c>
      <c r="I23" s="455">
        <v>224.9</v>
      </c>
      <c r="J23" s="468" t="s">
        <v>373</v>
      </c>
      <c r="K23" s="456">
        <f>L23+M23</f>
        <v>17381</v>
      </c>
      <c r="L23" s="452">
        <v>8237</v>
      </c>
      <c r="M23" s="457">
        <v>9144</v>
      </c>
      <c r="N23" s="458">
        <v>17167</v>
      </c>
      <c r="O23" s="458">
        <v>17309</v>
      </c>
      <c r="P23" s="458">
        <v>17498</v>
      </c>
      <c r="Q23" s="458">
        <v>17488</v>
      </c>
      <c r="R23" s="459">
        <v>0.8169840630573688</v>
      </c>
      <c r="S23" s="469" t="s">
        <v>510</v>
      </c>
      <c r="T23" s="460">
        <v>1.246577736354637</v>
      </c>
      <c r="U23" s="460">
        <v>-0.8203824599919085</v>
      </c>
      <c r="V23" s="460">
        <v>-1.0801234426791595</v>
      </c>
      <c r="W23" s="461">
        <v>0.057182067703576145</v>
      </c>
    </row>
    <row r="24" spans="1:23" ht="19.5" customHeight="1">
      <c r="A24" s="467" t="s">
        <v>528</v>
      </c>
      <c r="B24" s="449">
        <v>5964</v>
      </c>
      <c r="C24" s="450">
        <f>E24+F24</f>
        <v>19499</v>
      </c>
      <c r="D24" s="451" t="s">
        <v>134</v>
      </c>
      <c r="E24" s="452">
        <v>9183</v>
      </c>
      <c r="F24" s="452">
        <v>10316</v>
      </c>
      <c r="G24" s="453">
        <v>3.23</v>
      </c>
      <c r="H24" s="454" t="s">
        <v>674</v>
      </c>
      <c r="I24" s="455">
        <v>139.398</v>
      </c>
      <c r="J24" s="468" t="s">
        <v>250</v>
      </c>
      <c r="K24" s="456">
        <f>L24+M24</f>
        <v>20442</v>
      </c>
      <c r="L24" s="452">
        <v>9725</v>
      </c>
      <c r="M24" s="457">
        <v>10717</v>
      </c>
      <c r="N24" s="458">
        <v>21184</v>
      </c>
      <c r="O24" s="458">
        <v>21736</v>
      </c>
      <c r="P24" s="458">
        <v>22326</v>
      </c>
      <c r="Q24" s="458">
        <v>22150</v>
      </c>
      <c r="R24" s="459">
        <v>-4.632619117503179</v>
      </c>
      <c r="S24" s="469" t="s">
        <v>751</v>
      </c>
      <c r="T24" s="460">
        <v>-3.5026435045317217</v>
      </c>
      <c r="U24" s="460">
        <v>-2.539565697460433</v>
      </c>
      <c r="V24" s="460">
        <v>-2.6426587834811444</v>
      </c>
      <c r="W24" s="461">
        <v>0.7945823927765217</v>
      </c>
    </row>
    <row r="25" spans="1:23" ht="19.5" customHeight="1">
      <c r="A25" s="467" t="s">
        <v>191</v>
      </c>
      <c r="B25" s="449">
        <v>4736</v>
      </c>
      <c r="C25" s="450">
        <f>E25+F25</f>
        <v>16052</v>
      </c>
      <c r="D25" s="451" t="s">
        <v>674</v>
      </c>
      <c r="E25" s="452">
        <v>7629</v>
      </c>
      <c r="F25" s="452">
        <v>8423</v>
      </c>
      <c r="G25" s="453">
        <v>3.341005</v>
      </c>
      <c r="H25" s="454" t="s">
        <v>747</v>
      </c>
      <c r="I25" s="455">
        <v>280.874</v>
      </c>
      <c r="J25" s="468" t="s">
        <v>747</v>
      </c>
      <c r="K25" s="456">
        <f>L25+M25</f>
        <v>16915</v>
      </c>
      <c r="L25" s="452">
        <v>8096</v>
      </c>
      <c r="M25" s="457">
        <v>8819</v>
      </c>
      <c r="N25" s="458">
        <v>17228</v>
      </c>
      <c r="O25" s="458">
        <v>17155</v>
      </c>
      <c r="P25" s="458">
        <v>16929</v>
      </c>
      <c r="Q25" s="458">
        <v>15772</v>
      </c>
      <c r="R25" s="459">
        <v>-5.096068578185042</v>
      </c>
      <c r="S25" s="469" t="s">
        <v>136</v>
      </c>
      <c r="T25" s="460">
        <v>-1.8168098444392822</v>
      </c>
      <c r="U25" s="460">
        <v>0.42553191489360653</v>
      </c>
      <c r="V25" s="460">
        <v>1.3349872998995815</v>
      </c>
      <c r="W25" s="461">
        <v>7.335784935328427</v>
      </c>
    </row>
    <row r="26" spans="1:23" ht="7.5" customHeight="1">
      <c r="A26" s="467"/>
      <c r="B26" s="449"/>
      <c r="C26" s="450"/>
      <c r="D26" s="451"/>
      <c r="E26" s="452"/>
      <c r="F26" s="452"/>
      <c r="G26" s="453"/>
      <c r="H26" s="454"/>
      <c r="I26" s="455"/>
      <c r="J26" s="468"/>
      <c r="K26" s="456"/>
      <c r="L26" s="452"/>
      <c r="M26" s="457"/>
      <c r="N26" s="458"/>
      <c r="O26" s="458"/>
      <c r="P26" s="458"/>
      <c r="Q26" s="474"/>
      <c r="R26" s="459"/>
      <c r="S26" s="469"/>
      <c r="T26" s="460"/>
      <c r="U26" s="460"/>
      <c r="V26" s="460"/>
      <c r="W26" s="461"/>
    </row>
    <row r="27" spans="1:23" ht="19.5" customHeight="1">
      <c r="A27" s="467" t="s">
        <v>504</v>
      </c>
      <c r="B27" s="449">
        <v>905</v>
      </c>
      <c r="C27" s="450">
        <f>E27+F27</f>
        <v>3073</v>
      </c>
      <c r="D27" s="451" t="s">
        <v>356</v>
      </c>
      <c r="E27" s="452">
        <v>1407</v>
      </c>
      <c r="F27" s="452">
        <v>1666</v>
      </c>
      <c r="G27" s="453">
        <v>3.36</v>
      </c>
      <c r="H27" s="454" t="s">
        <v>336</v>
      </c>
      <c r="I27" s="455">
        <v>738.7019230769231</v>
      </c>
      <c r="J27" s="468" t="s">
        <v>510</v>
      </c>
      <c r="K27" s="456">
        <f>L27+M27</f>
        <v>2971</v>
      </c>
      <c r="L27" s="452">
        <v>1371</v>
      </c>
      <c r="M27" s="457">
        <v>1600</v>
      </c>
      <c r="N27" s="458">
        <v>2760</v>
      </c>
      <c r="O27" s="458">
        <v>2830</v>
      </c>
      <c r="P27" s="458">
        <v>2799</v>
      </c>
      <c r="Q27" s="475">
        <v>2552</v>
      </c>
      <c r="R27" s="459">
        <v>3.4331874789633066</v>
      </c>
      <c r="S27" s="469" t="s">
        <v>783</v>
      </c>
      <c r="T27" s="460">
        <v>7.644927536231894</v>
      </c>
      <c r="U27" s="460">
        <v>-2.473498233215543</v>
      </c>
      <c r="V27" s="460">
        <v>1.1075384065737826</v>
      </c>
      <c r="W27" s="461">
        <v>9.678683385579934</v>
      </c>
    </row>
    <row r="28" spans="1:23" ht="19.5" customHeight="1">
      <c r="A28" s="467" t="s">
        <v>694</v>
      </c>
      <c r="B28" s="449">
        <v>5497</v>
      </c>
      <c r="C28" s="450">
        <f>E28+F28</f>
        <v>18897</v>
      </c>
      <c r="D28" s="451" t="s">
        <v>684</v>
      </c>
      <c r="E28" s="452">
        <v>8920</v>
      </c>
      <c r="F28" s="452">
        <v>9977</v>
      </c>
      <c r="G28" s="453">
        <v>3.34346</v>
      </c>
      <c r="H28" s="454" t="s">
        <v>510</v>
      </c>
      <c r="I28" s="455">
        <v>99.567</v>
      </c>
      <c r="J28" s="468" t="s">
        <v>751</v>
      </c>
      <c r="K28" s="456">
        <f>L28+M28</f>
        <v>19561</v>
      </c>
      <c r="L28" s="452">
        <v>9238</v>
      </c>
      <c r="M28" s="457">
        <v>10323</v>
      </c>
      <c r="N28" s="458">
        <v>20563</v>
      </c>
      <c r="O28" s="458">
        <v>21508</v>
      </c>
      <c r="P28" s="458">
        <v>22225</v>
      </c>
      <c r="Q28" s="475">
        <v>22356</v>
      </c>
      <c r="R28" s="459">
        <v>-3.4</v>
      </c>
      <c r="S28" s="469" t="s">
        <v>674</v>
      </c>
      <c r="T28" s="460">
        <v>-4.87282984000389</v>
      </c>
      <c r="U28" s="460">
        <v>-4.3937139668960405</v>
      </c>
      <c r="V28" s="460">
        <v>-3.2260967379077576</v>
      </c>
      <c r="W28" s="461">
        <v>-0.5859724458758264</v>
      </c>
    </row>
    <row r="29" spans="1:23" ht="19.5" customHeight="1">
      <c r="A29" s="467" t="s">
        <v>411</v>
      </c>
      <c r="B29" s="449">
        <v>3519</v>
      </c>
      <c r="C29" s="450">
        <f>E29+F29</f>
        <v>12070</v>
      </c>
      <c r="D29" s="451" t="s">
        <v>136</v>
      </c>
      <c r="E29" s="452">
        <v>5676</v>
      </c>
      <c r="F29" s="452">
        <v>6394</v>
      </c>
      <c r="G29" s="453">
        <v>3.33</v>
      </c>
      <c r="H29" s="454" t="s">
        <v>134</v>
      </c>
      <c r="I29" s="455">
        <v>105.8</v>
      </c>
      <c r="J29" s="468" t="s">
        <v>236</v>
      </c>
      <c r="K29" s="456">
        <f>L29+M29</f>
        <v>12210</v>
      </c>
      <c r="L29" s="452">
        <v>5769</v>
      </c>
      <c r="M29" s="457">
        <v>6441</v>
      </c>
      <c r="N29" s="458">
        <v>12345</v>
      </c>
      <c r="O29" s="458">
        <v>12774</v>
      </c>
      <c r="P29" s="458">
        <v>12854</v>
      </c>
      <c r="Q29" s="475">
        <v>12472</v>
      </c>
      <c r="R29" s="459">
        <v>-1.138411138411144</v>
      </c>
      <c r="S29" s="469" t="s">
        <v>373</v>
      </c>
      <c r="T29" s="460">
        <v>-1.0935601458080146</v>
      </c>
      <c r="U29" s="460">
        <v>-3.3583842179427004</v>
      </c>
      <c r="V29" s="460">
        <v>-0.6223743581764474</v>
      </c>
      <c r="W29" s="461">
        <v>3.062860808210388</v>
      </c>
    </row>
    <row r="30" spans="1:23" ht="19.5" customHeight="1">
      <c r="A30" s="467" t="s">
        <v>324</v>
      </c>
      <c r="B30" s="449">
        <v>3640</v>
      </c>
      <c r="C30" s="450">
        <f>E30+F30</f>
        <v>12343</v>
      </c>
      <c r="D30" s="451" t="s">
        <v>751</v>
      </c>
      <c r="E30" s="452">
        <v>5793</v>
      </c>
      <c r="F30" s="452">
        <v>6550</v>
      </c>
      <c r="G30" s="453">
        <v>3.29</v>
      </c>
      <c r="H30" s="454" t="s">
        <v>373</v>
      </c>
      <c r="I30" s="455">
        <v>88.512</v>
      </c>
      <c r="J30" s="468" t="s">
        <v>739</v>
      </c>
      <c r="K30" s="456">
        <f>L30+M30</f>
        <v>12663</v>
      </c>
      <c r="L30" s="452">
        <v>6058</v>
      </c>
      <c r="M30" s="457">
        <v>6605</v>
      </c>
      <c r="N30" s="458">
        <v>12709</v>
      </c>
      <c r="O30" s="458">
        <v>12630</v>
      </c>
      <c r="P30" s="458">
        <v>12346</v>
      </c>
      <c r="Q30" s="475">
        <v>12071</v>
      </c>
      <c r="R30" s="459">
        <v>-2.5270473031667073</v>
      </c>
      <c r="S30" s="469" t="s">
        <v>684</v>
      </c>
      <c r="T30" s="460">
        <v>-0.3619482256668527</v>
      </c>
      <c r="U30" s="460">
        <v>0.6254948535233673</v>
      </c>
      <c r="V30" s="460">
        <v>2.300340191155037</v>
      </c>
      <c r="W30" s="461">
        <v>2.278187391268327</v>
      </c>
    </row>
    <row r="31" spans="1:23" ht="7.5" customHeight="1">
      <c r="A31" s="467"/>
      <c r="B31" s="449"/>
      <c r="C31" s="450"/>
      <c r="D31" s="451"/>
      <c r="E31" s="452"/>
      <c r="F31" s="452"/>
      <c r="G31" s="453"/>
      <c r="H31" s="454"/>
      <c r="I31" s="455"/>
      <c r="J31" s="468"/>
      <c r="K31" s="456"/>
      <c r="L31" s="452"/>
      <c r="M31" s="457"/>
      <c r="N31" s="458"/>
      <c r="O31" s="458"/>
      <c r="P31" s="458"/>
      <c r="Q31" s="475"/>
      <c r="R31" s="459"/>
      <c r="S31" s="469"/>
      <c r="T31" s="460"/>
      <c r="U31" s="460"/>
      <c r="V31" s="460"/>
      <c r="W31" s="461"/>
    </row>
    <row r="32" spans="1:23" ht="19.5" customHeight="1">
      <c r="A32" s="467" t="s">
        <v>648</v>
      </c>
      <c r="B32" s="449">
        <v>2194</v>
      </c>
      <c r="C32" s="450">
        <f>E32+F32</f>
        <v>6112</v>
      </c>
      <c r="D32" s="451" t="s">
        <v>297</v>
      </c>
      <c r="E32" s="452">
        <v>2815</v>
      </c>
      <c r="F32" s="452">
        <v>3297</v>
      </c>
      <c r="G32" s="453">
        <v>2.7288</v>
      </c>
      <c r="H32" s="454" t="s">
        <v>346</v>
      </c>
      <c r="I32" s="455">
        <v>17.933523043975708</v>
      </c>
      <c r="J32" s="468" t="s">
        <v>356</v>
      </c>
      <c r="K32" s="456">
        <f>L32+M32</f>
        <v>6696</v>
      </c>
      <c r="L32" s="452">
        <v>3092</v>
      </c>
      <c r="M32" s="457">
        <v>3604</v>
      </c>
      <c r="N32" s="458">
        <v>7382</v>
      </c>
      <c r="O32" s="458">
        <v>7974</v>
      </c>
      <c r="P32" s="458">
        <v>8470</v>
      </c>
      <c r="Q32" s="475">
        <v>8889</v>
      </c>
      <c r="R32" s="459">
        <v>-8.706690561529273</v>
      </c>
      <c r="S32" s="469" t="s">
        <v>346</v>
      </c>
      <c r="T32" s="460">
        <v>-9.292874559739905</v>
      </c>
      <c r="U32" s="460">
        <v>-7.424128417356412</v>
      </c>
      <c r="V32" s="460">
        <v>-5.855962219598587</v>
      </c>
      <c r="W32" s="461">
        <v>-4.713691078861515</v>
      </c>
    </row>
    <row r="33" spans="1:23" ht="19.5" customHeight="1">
      <c r="A33" s="467" t="s">
        <v>64</v>
      </c>
      <c r="B33" s="449">
        <v>1446</v>
      </c>
      <c r="C33" s="450">
        <f>E33+F33</f>
        <v>4185</v>
      </c>
      <c r="D33" s="451" t="s">
        <v>791</v>
      </c>
      <c r="E33" s="452">
        <v>1939</v>
      </c>
      <c r="F33" s="452">
        <v>2246</v>
      </c>
      <c r="G33" s="453">
        <v>2.79</v>
      </c>
      <c r="H33" s="454" t="s">
        <v>125</v>
      </c>
      <c r="I33" s="455">
        <v>31.20429786599015</v>
      </c>
      <c r="J33" s="468" t="s">
        <v>718</v>
      </c>
      <c r="K33" s="456">
        <f>L33+M33</f>
        <v>4516</v>
      </c>
      <c r="L33" s="452">
        <v>2140</v>
      </c>
      <c r="M33" s="457">
        <v>2376</v>
      </c>
      <c r="N33" s="458">
        <v>4921</v>
      </c>
      <c r="O33" s="458">
        <v>5377</v>
      </c>
      <c r="P33" s="458">
        <v>5792</v>
      </c>
      <c r="Q33" s="475">
        <v>6092</v>
      </c>
      <c r="R33" s="459">
        <v>-7.3</v>
      </c>
      <c r="S33" s="469" t="s">
        <v>718</v>
      </c>
      <c r="T33" s="460">
        <v>-8.230034545824017</v>
      </c>
      <c r="U33" s="460">
        <v>-8.48056537102474</v>
      </c>
      <c r="V33" s="460">
        <v>-7.1650552486187795</v>
      </c>
      <c r="W33" s="461">
        <v>-4.924491135915954</v>
      </c>
    </row>
    <row r="34" spans="1:23" ht="19.5" customHeight="1">
      <c r="A34" s="467" t="s">
        <v>741</v>
      </c>
      <c r="B34" s="449">
        <v>1098</v>
      </c>
      <c r="C34" s="450">
        <f>E34+F34</f>
        <v>3643</v>
      </c>
      <c r="D34" s="451" t="s">
        <v>346</v>
      </c>
      <c r="E34" s="452">
        <v>1700</v>
      </c>
      <c r="F34" s="452">
        <v>1943</v>
      </c>
      <c r="G34" s="453">
        <v>3.27</v>
      </c>
      <c r="H34" s="454" t="s">
        <v>684</v>
      </c>
      <c r="I34" s="455">
        <v>29.215466067704156</v>
      </c>
      <c r="J34" s="468" t="s">
        <v>791</v>
      </c>
      <c r="K34" s="456">
        <f>L34+M34</f>
        <v>3921</v>
      </c>
      <c r="L34" s="452">
        <v>1843</v>
      </c>
      <c r="M34" s="457">
        <v>2078</v>
      </c>
      <c r="N34" s="458">
        <v>4316</v>
      </c>
      <c r="O34" s="458">
        <v>4528</v>
      </c>
      <c r="P34" s="458">
        <v>4757</v>
      </c>
      <c r="Q34" s="458">
        <v>5015</v>
      </c>
      <c r="R34" s="459">
        <v>-7.115531752104054</v>
      </c>
      <c r="S34" s="469" t="s">
        <v>297</v>
      </c>
      <c r="T34" s="460">
        <v>-9.15199258572753</v>
      </c>
      <c r="U34" s="460">
        <v>-4.681978798586572</v>
      </c>
      <c r="V34" s="460">
        <v>-4.813958377128447</v>
      </c>
      <c r="W34" s="461">
        <v>-5.1445663010967095</v>
      </c>
    </row>
    <row r="35" spans="1:23" ht="7.5" customHeight="1">
      <c r="A35" s="476"/>
      <c r="B35" s="477"/>
      <c r="C35" s="478"/>
      <c r="D35" s="479"/>
      <c r="E35" s="480"/>
      <c r="F35" s="480"/>
      <c r="G35" s="481"/>
      <c r="H35" s="482"/>
      <c r="I35" s="483"/>
      <c r="J35" s="484"/>
      <c r="K35" s="485"/>
      <c r="L35" s="480"/>
      <c r="M35" s="486"/>
      <c r="N35" s="487"/>
      <c r="O35" s="487"/>
      <c r="P35" s="487"/>
      <c r="Q35" s="487"/>
      <c r="R35" s="488"/>
      <c r="S35" s="489"/>
      <c r="T35" s="490"/>
      <c r="U35" s="490"/>
      <c r="V35" s="490"/>
      <c r="W35" s="491"/>
    </row>
    <row r="36" spans="1:23" s="396" customFormat="1" ht="16.5" customHeight="1">
      <c r="A36" s="282" t="s">
        <v>446</v>
      </c>
      <c r="B36" s="492"/>
      <c r="C36" s="492"/>
      <c r="D36" s="493"/>
      <c r="E36" s="492"/>
      <c r="F36" s="492"/>
      <c r="G36" s="494"/>
      <c r="H36" s="495"/>
      <c r="I36" s="496"/>
      <c r="J36" s="497"/>
      <c r="K36" s="492"/>
      <c r="L36" s="492"/>
      <c r="M36" s="492"/>
      <c r="N36" s="498"/>
      <c r="O36" s="498"/>
      <c r="P36" s="498"/>
      <c r="Q36" s="498"/>
      <c r="R36" s="499"/>
      <c r="S36" s="500"/>
      <c r="T36" s="499"/>
      <c r="U36" s="499"/>
      <c r="V36" s="499"/>
      <c r="W36" s="499"/>
    </row>
    <row r="37" spans="1:23" s="396" customFormat="1" ht="16.5" customHeight="1">
      <c r="A37" s="501" t="s">
        <v>679</v>
      </c>
      <c r="B37" s="502"/>
      <c r="C37" s="502"/>
      <c r="D37" s="502"/>
      <c r="E37" s="502"/>
      <c r="F37" s="502"/>
      <c r="G37" s="502"/>
      <c r="H37" s="502"/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502"/>
    </row>
    <row r="38" spans="1:23" s="396" customFormat="1" ht="16.5" customHeight="1">
      <c r="A38" s="503" t="s">
        <v>31</v>
      </c>
      <c r="B38" s="503"/>
      <c r="C38" s="503"/>
      <c r="D38" s="503"/>
      <c r="E38" s="503"/>
      <c r="F38" s="503"/>
      <c r="G38" s="503"/>
      <c r="H38" s="503"/>
      <c r="I38" s="503"/>
      <c r="J38" s="503"/>
      <c r="K38" s="503"/>
      <c r="L38" s="503"/>
      <c r="M38" s="503"/>
      <c r="N38" s="503"/>
      <c r="O38" s="503"/>
      <c r="P38" s="503"/>
      <c r="Q38" s="503"/>
      <c r="R38" s="503"/>
      <c r="S38" s="503"/>
      <c r="T38" s="503"/>
      <c r="U38" s="503"/>
      <c r="V38" s="503"/>
      <c r="W38" s="503"/>
    </row>
    <row r="39" spans="1:23" s="396" customFormat="1" ht="16.5" customHeight="1">
      <c r="A39" s="502" t="s">
        <v>231</v>
      </c>
      <c r="B39" s="502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  <c r="P39" s="502"/>
      <c r="Q39" s="502"/>
      <c r="R39" s="502"/>
      <c r="S39" s="502"/>
      <c r="T39" s="502"/>
      <c r="U39" s="502"/>
      <c r="V39" s="502"/>
      <c r="W39" s="502"/>
    </row>
    <row r="40" spans="1:23" ht="13.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</row>
    <row r="41" spans="1:23" ht="13.5">
      <c r="A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</row>
  </sheetData>
  <sheetProtection/>
  <mergeCells count="22">
    <mergeCell ref="A2:A4"/>
    <mergeCell ref="B2:J2"/>
    <mergeCell ref="K2:M2"/>
    <mergeCell ref="R2:W2"/>
    <mergeCell ref="B3:B4"/>
    <mergeCell ref="C3:F3"/>
    <mergeCell ref="G3:G4"/>
    <mergeCell ref="H3:H4"/>
    <mergeCell ref="I3:I4"/>
    <mergeCell ref="J3:J4"/>
    <mergeCell ref="K3:M3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38:W38"/>
  </mergeCells>
  <printOptions/>
  <pageMargins left="0.7086614173228347" right="0.984251968503937" top="0.3937007874015748" bottom="0.3937007874015748" header="0.31496062992125984" footer="0.31496062992125984"/>
  <pageSetup horizontalDpi="1200" verticalDpi="1200" orientation="landscape" paperSize="9" scale="72" r:id="rId2"/>
  <headerFooter alignWithMargins="0">
    <oddFooter>&amp;L&amp;"ＭＳ Ｐ明朝,標準"&amp;10－12－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A1" sqref="A1"/>
    </sheetView>
  </sheetViews>
  <sheetFormatPr defaultColWidth="9.00390625" defaultRowHeight="13.5"/>
  <cols>
    <col min="1" max="1" width="4.50390625" style="45" customWidth="1"/>
    <col min="2" max="2" width="5.75390625" style="45" customWidth="1"/>
    <col min="3" max="3" width="8.125" style="45" customWidth="1"/>
    <col min="4" max="4" width="1.625" style="45" customWidth="1"/>
    <col min="5" max="19" width="7.125" style="45" customWidth="1"/>
    <col min="20" max="16384" width="9.00390625" style="45" customWidth="1"/>
  </cols>
  <sheetData>
    <row r="1" spans="1:19" ht="16.5" customHeight="1">
      <c r="A1" s="45" t="s">
        <v>432</v>
      </c>
      <c r="S1" s="182" t="s">
        <v>695</v>
      </c>
    </row>
    <row r="2" spans="1:19" ht="14.25" customHeight="1">
      <c r="A2" s="256" t="s">
        <v>746</v>
      </c>
      <c r="B2" s="95"/>
      <c r="C2" s="505">
        <v>37165</v>
      </c>
      <c r="D2" s="506"/>
      <c r="E2" s="96" t="s">
        <v>289</v>
      </c>
      <c r="F2" s="507"/>
      <c r="G2" s="508"/>
      <c r="H2" s="97" t="s">
        <v>737</v>
      </c>
      <c r="I2" s="507"/>
      <c r="J2" s="507"/>
      <c r="K2" s="507"/>
      <c r="L2" s="508"/>
      <c r="M2" s="258" t="s">
        <v>306</v>
      </c>
      <c r="N2" s="258" t="s">
        <v>544</v>
      </c>
      <c r="O2" s="258" t="s">
        <v>164</v>
      </c>
      <c r="P2" s="258" t="s">
        <v>156</v>
      </c>
      <c r="Q2" s="258" t="s">
        <v>800</v>
      </c>
      <c r="R2" s="258" t="s">
        <v>396</v>
      </c>
      <c r="S2" s="257" t="s">
        <v>638</v>
      </c>
    </row>
    <row r="3" spans="1:19" ht="14.25" customHeight="1">
      <c r="A3" s="155"/>
      <c r="B3" s="108"/>
      <c r="C3" s="114" t="s">
        <v>577</v>
      </c>
      <c r="D3" s="509"/>
      <c r="E3" s="114" t="s">
        <v>295</v>
      </c>
      <c r="F3" s="510" t="s">
        <v>399</v>
      </c>
      <c r="G3" s="108" t="s">
        <v>479</v>
      </c>
      <c r="H3" s="155" t="s">
        <v>98</v>
      </c>
      <c r="I3" s="511" t="s">
        <v>82</v>
      </c>
      <c r="J3" s="155" t="s">
        <v>421</v>
      </c>
      <c r="K3" s="511" t="s">
        <v>82</v>
      </c>
      <c r="L3" s="114" t="s">
        <v>810</v>
      </c>
      <c r="M3" s="510" t="s">
        <v>114</v>
      </c>
      <c r="N3" s="510" t="s">
        <v>805</v>
      </c>
      <c r="O3" s="512"/>
      <c r="P3" s="512"/>
      <c r="Q3" s="510" t="s">
        <v>209</v>
      </c>
      <c r="R3" s="512"/>
      <c r="S3" s="513"/>
    </row>
    <row r="4" spans="1:19" ht="14.25" customHeight="1">
      <c r="A4" s="68" t="s">
        <v>668</v>
      </c>
      <c r="B4" s="125"/>
      <c r="C4" s="514">
        <v>51423</v>
      </c>
      <c r="D4" s="515"/>
      <c r="E4" s="516">
        <v>508</v>
      </c>
      <c r="F4" s="517">
        <v>519</v>
      </c>
      <c r="G4" s="518">
        <f aca="true" t="shared" si="0" ref="G4:G18">E4-F4</f>
        <v>-11</v>
      </c>
      <c r="H4" s="519">
        <v>2062</v>
      </c>
      <c r="I4" s="520">
        <v>1069</v>
      </c>
      <c r="J4" s="519">
        <v>2148</v>
      </c>
      <c r="K4" s="521">
        <v>1117</v>
      </c>
      <c r="L4" s="518">
        <f aca="true" t="shared" si="1" ref="L4:L13">H4-J4</f>
        <v>-86</v>
      </c>
      <c r="M4" s="518">
        <f aca="true" t="shared" si="2" ref="M4:M18">G4+L4</f>
        <v>-97</v>
      </c>
      <c r="N4" s="522">
        <v>-1.7</v>
      </c>
      <c r="O4" s="522">
        <v>9.9</v>
      </c>
      <c r="P4" s="522">
        <v>10.1</v>
      </c>
      <c r="Q4" s="522">
        <v>-0.2</v>
      </c>
      <c r="R4" s="517">
        <v>274</v>
      </c>
      <c r="S4" s="516">
        <v>69</v>
      </c>
    </row>
    <row r="5" spans="1:19" ht="14.25" customHeight="1">
      <c r="A5" s="68" t="s">
        <v>605</v>
      </c>
      <c r="B5" s="125"/>
      <c r="C5" s="514">
        <v>51331</v>
      </c>
      <c r="D5" s="515"/>
      <c r="E5" s="516">
        <v>503</v>
      </c>
      <c r="F5" s="517">
        <v>512</v>
      </c>
      <c r="G5" s="518">
        <f t="shared" si="0"/>
        <v>-9</v>
      </c>
      <c r="H5" s="519">
        <v>2169</v>
      </c>
      <c r="I5" s="520">
        <v>1121</v>
      </c>
      <c r="J5" s="519">
        <v>2181</v>
      </c>
      <c r="K5" s="521">
        <v>1052</v>
      </c>
      <c r="L5" s="518">
        <f t="shared" si="1"/>
        <v>-12</v>
      </c>
      <c r="M5" s="518">
        <f t="shared" si="2"/>
        <v>-21</v>
      </c>
      <c r="N5" s="522">
        <v>-0.2</v>
      </c>
      <c r="O5" s="522">
        <v>9.8</v>
      </c>
      <c r="P5" s="522">
        <v>10</v>
      </c>
      <c r="Q5" s="522">
        <v>-0.2</v>
      </c>
      <c r="R5" s="517">
        <v>300</v>
      </c>
      <c r="S5" s="516">
        <v>62</v>
      </c>
    </row>
    <row r="6" spans="1:19" ht="14.25" customHeight="1">
      <c r="A6" s="68" t="s">
        <v>756</v>
      </c>
      <c r="B6" s="125"/>
      <c r="C6" s="514">
        <v>51107</v>
      </c>
      <c r="D6" s="523" t="s">
        <v>428</v>
      </c>
      <c r="E6" s="516">
        <v>517</v>
      </c>
      <c r="F6" s="517">
        <v>533</v>
      </c>
      <c r="G6" s="518">
        <f t="shared" si="0"/>
        <v>-16</v>
      </c>
      <c r="H6" s="516">
        <v>2035</v>
      </c>
      <c r="I6" s="520">
        <v>1099</v>
      </c>
      <c r="J6" s="519">
        <v>2314</v>
      </c>
      <c r="K6" s="521">
        <v>1131</v>
      </c>
      <c r="L6" s="518">
        <f t="shared" si="1"/>
        <v>-279</v>
      </c>
      <c r="M6" s="518">
        <f t="shared" si="2"/>
        <v>-295</v>
      </c>
      <c r="N6" s="522">
        <v>-5.5</v>
      </c>
      <c r="O6" s="522">
        <v>10.1</v>
      </c>
      <c r="P6" s="522">
        <v>10.4</v>
      </c>
      <c r="Q6" s="522">
        <v>-0.3</v>
      </c>
      <c r="R6" s="517">
        <v>262</v>
      </c>
      <c r="S6" s="516">
        <v>85</v>
      </c>
    </row>
    <row r="7" spans="1:19" ht="14.25" customHeight="1">
      <c r="A7" s="68" t="s">
        <v>489</v>
      </c>
      <c r="B7" s="125"/>
      <c r="C7" s="514">
        <v>50768</v>
      </c>
      <c r="D7" s="524"/>
      <c r="E7" s="516">
        <v>468</v>
      </c>
      <c r="F7" s="517">
        <v>469</v>
      </c>
      <c r="G7" s="518">
        <f t="shared" si="0"/>
        <v>-1</v>
      </c>
      <c r="H7" s="519">
        <v>1964</v>
      </c>
      <c r="I7" s="520">
        <v>1018</v>
      </c>
      <c r="J7" s="519">
        <v>2262</v>
      </c>
      <c r="K7" s="521">
        <v>1042</v>
      </c>
      <c r="L7" s="518">
        <f t="shared" si="1"/>
        <v>-298</v>
      </c>
      <c r="M7" s="518">
        <f t="shared" si="2"/>
        <v>-299</v>
      </c>
      <c r="N7" s="522">
        <v>-5.9</v>
      </c>
      <c r="O7" s="522">
        <v>9.2</v>
      </c>
      <c r="P7" s="522">
        <v>9.2</v>
      </c>
      <c r="Q7" s="522">
        <v>0</v>
      </c>
      <c r="R7" s="517">
        <v>305</v>
      </c>
      <c r="S7" s="516">
        <v>84</v>
      </c>
    </row>
    <row r="8" spans="1:19" ht="14.25" customHeight="1">
      <c r="A8" s="68" t="s">
        <v>766</v>
      </c>
      <c r="B8" s="125"/>
      <c r="C8" s="514">
        <v>50652</v>
      </c>
      <c r="D8" s="515"/>
      <c r="E8" s="516">
        <v>455</v>
      </c>
      <c r="F8" s="517">
        <v>526</v>
      </c>
      <c r="G8" s="518">
        <f t="shared" si="0"/>
        <v>-71</v>
      </c>
      <c r="H8" s="519">
        <v>2012</v>
      </c>
      <c r="I8" s="520">
        <v>985</v>
      </c>
      <c r="J8" s="519">
        <v>2082</v>
      </c>
      <c r="K8" s="521">
        <v>1025</v>
      </c>
      <c r="L8" s="518">
        <f t="shared" si="1"/>
        <v>-70</v>
      </c>
      <c r="M8" s="518">
        <f t="shared" si="2"/>
        <v>-141</v>
      </c>
      <c r="N8" s="522">
        <v>-1.4</v>
      </c>
      <c r="O8" s="522">
        <v>9</v>
      </c>
      <c r="P8" s="522">
        <v>10.4</v>
      </c>
      <c r="Q8" s="522">
        <v>-1.4</v>
      </c>
      <c r="R8" s="517">
        <v>258</v>
      </c>
      <c r="S8" s="516">
        <v>79</v>
      </c>
    </row>
    <row r="9" spans="1:19" ht="14.25" customHeight="1">
      <c r="A9" s="68" t="s">
        <v>539</v>
      </c>
      <c r="B9" s="125"/>
      <c r="C9" s="514">
        <v>50357</v>
      </c>
      <c r="D9" s="515"/>
      <c r="E9" s="517">
        <v>465</v>
      </c>
      <c r="F9" s="517">
        <v>469</v>
      </c>
      <c r="G9" s="518">
        <f t="shared" si="0"/>
        <v>-4</v>
      </c>
      <c r="H9" s="519">
        <v>2033</v>
      </c>
      <c r="I9" s="520">
        <v>1040</v>
      </c>
      <c r="J9" s="519">
        <v>2291</v>
      </c>
      <c r="K9" s="521">
        <v>1114</v>
      </c>
      <c r="L9" s="518">
        <f t="shared" si="1"/>
        <v>-258</v>
      </c>
      <c r="M9" s="518">
        <f t="shared" si="2"/>
        <v>-262</v>
      </c>
      <c r="N9" s="522">
        <v>-5.1</v>
      </c>
      <c r="O9" s="522">
        <v>9.2</v>
      </c>
      <c r="P9" s="522">
        <v>9.3</v>
      </c>
      <c r="Q9" s="522">
        <v>-0.1</v>
      </c>
      <c r="R9" s="517">
        <v>277</v>
      </c>
      <c r="S9" s="516">
        <v>104</v>
      </c>
    </row>
    <row r="10" spans="1:19" ht="14.25" customHeight="1">
      <c r="A10" s="68" t="s">
        <v>591</v>
      </c>
      <c r="B10" s="125"/>
      <c r="C10" s="206">
        <v>50112</v>
      </c>
      <c r="D10" s="525"/>
      <c r="E10" s="197">
        <v>443</v>
      </c>
      <c r="F10" s="197">
        <v>552</v>
      </c>
      <c r="G10" s="518">
        <f t="shared" si="0"/>
        <v>-109</v>
      </c>
      <c r="H10" s="526">
        <v>1973</v>
      </c>
      <c r="I10" s="520">
        <v>997</v>
      </c>
      <c r="J10" s="526">
        <v>2150</v>
      </c>
      <c r="K10" s="521">
        <v>1063</v>
      </c>
      <c r="L10" s="518">
        <f t="shared" si="1"/>
        <v>-177</v>
      </c>
      <c r="M10" s="518">
        <f t="shared" si="2"/>
        <v>-286</v>
      </c>
      <c r="N10" s="207">
        <v>-3.5</v>
      </c>
      <c r="O10" s="207">
        <v>8.8</v>
      </c>
      <c r="P10" s="207">
        <v>11</v>
      </c>
      <c r="Q10" s="207">
        <v>-2.2</v>
      </c>
      <c r="R10" s="197">
        <v>281</v>
      </c>
      <c r="S10" s="193">
        <v>101</v>
      </c>
    </row>
    <row r="11" spans="1:19" ht="14.25" customHeight="1">
      <c r="A11" s="68" t="s">
        <v>658</v>
      </c>
      <c r="B11" s="125"/>
      <c r="C11" s="206">
        <v>49711</v>
      </c>
      <c r="D11" s="523" t="s">
        <v>428</v>
      </c>
      <c r="E11" s="197">
        <v>469</v>
      </c>
      <c r="F11" s="521">
        <v>604</v>
      </c>
      <c r="G11" s="518">
        <f t="shared" si="0"/>
        <v>-135</v>
      </c>
      <c r="H11" s="526">
        <v>2010</v>
      </c>
      <c r="I11" s="520">
        <v>1060</v>
      </c>
      <c r="J11" s="526">
        <v>2195</v>
      </c>
      <c r="K11" s="521">
        <v>1119</v>
      </c>
      <c r="L11" s="518">
        <f t="shared" si="1"/>
        <v>-185</v>
      </c>
      <c r="M11" s="518">
        <f t="shared" si="2"/>
        <v>-320</v>
      </c>
      <c r="N11" s="207">
        <v>-3.7</v>
      </c>
      <c r="O11" s="207">
        <v>9.4</v>
      </c>
      <c r="P11" s="207">
        <v>12.1</v>
      </c>
      <c r="Q11" s="207">
        <v>-2.7</v>
      </c>
      <c r="R11" s="197">
        <v>257</v>
      </c>
      <c r="S11" s="193">
        <v>121</v>
      </c>
    </row>
    <row r="12" spans="1:19" ht="14.25" customHeight="1">
      <c r="A12" s="68" t="s">
        <v>112</v>
      </c>
      <c r="B12" s="125"/>
      <c r="C12" s="206">
        <v>49518</v>
      </c>
      <c r="D12" s="523"/>
      <c r="E12" s="197">
        <v>466</v>
      </c>
      <c r="F12" s="521">
        <v>511</v>
      </c>
      <c r="G12" s="518">
        <f t="shared" si="0"/>
        <v>-45</v>
      </c>
      <c r="H12" s="526">
        <v>1970</v>
      </c>
      <c r="I12" s="520">
        <v>991</v>
      </c>
      <c r="J12" s="526">
        <v>2128</v>
      </c>
      <c r="K12" s="521">
        <v>1057</v>
      </c>
      <c r="L12" s="518">
        <f t="shared" si="1"/>
        <v>-158</v>
      </c>
      <c r="M12" s="518">
        <f t="shared" si="2"/>
        <v>-203</v>
      </c>
      <c r="N12" s="207">
        <v>-3.2</v>
      </c>
      <c r="O12" s="207">
        <v>9.4</v>
      </c>
      <c r="P12" s="207">
        <v>10.3</v>
      </c>
      <c r="Q12" s="207">
        <v>-0.9</v>
      </c>
      <c r="R12" s="197">
        <v>259</v>
      </c>
      <c r="S12" s="193">
        <v>109</v>
      </c>
    </row>
    <row r="13" spans="1:19" ht="14.25" customHeight="1">
      <c r="A13" s="68" t="s">
        <v>385</v>
      </c>
      <c r="B13" s="125"/>
      <c r="C13" s="206">
        <v>49274</v>
      </c>
      <c r="D13" s="523"/>
      <c r="E13" s="197">
        <v>405</v>
      </c>
      <c r="F13" s="521">
        <v>507</v>
      </c>
      <c r="G13" s="518">
        <f t="shared" si="0"/>
        <v>-102</v>
      </c>
      <c r="H13" s="526">
        <v>2126</v>
      </c>
      <c r="I13" s="520">
        <v>1099</v>
      </c>
      <c r="J13" s="526">
        <v>2287</v>
      </c>
      <c r="K13" s="521">
        <v>1192</v>
      </c>
      <c r="L13" s="518">
        <f t="shared" si="1"/>
        <v>-161</v>
      </c>
      <c r="M13" s="518">
        <f t="shared" si="2"/>
        <v>-263</v>
      </c>
      <c r="N13" s="207">
        <v>-3.3</v>
      </c>
      <c r="O13" s="207">
        <v>8.2</v>
      </c>
      <c r="P13" s="207">
        <v>10.3</v>
      </c>
      <c r="Q13" s="207">
        <v>-2.1</v>
      </c>
      <c r="R13" s="197">
        <v>274</v>
      </c>
      <c r="S13" s="193">
        <v>122</v>
      </c>
    </row>
    <row r="14" spans="1:19" ht="14.25" customHeight="1">
      <c r="A14" s="68" t="s">
        <v>264</v>
      </c>
      <c r="B14" s="125"/>
      <c r="C14" s="206">
        <v>49029</v>
      </c>
      <c r="D14" s="523"/>
      <c r="E14" s="197">
        <v>420</v>
      </c>
      <c r="F14" s="521">
        <v>565</v>
      </c>
      <c r="G14" s="518">
        <f t="shared" si="0"/>
        <v>-145</v>
      </c>
      <c r="H14" s="526">
        <v>2088</v>
      </c>
      <c r="I14" s="520">
        <v>1040</v>
      </c>
      <c r="J14" s="526">
        <v>2245</v>
      </c>
      <c r="K14" s="521">
        <v>1116</v>
      </c>
      <c r="L14" s="518">
        <f aca="true" t="shared" si="3" ref="L14:L20">H14-J14</f>
        <v>-157</v>
      </c>
      <c r="M14" s="518">
        <f t="shared" si="2"/>
        <v>-302</v>
      </c>
      <c r="N14" s="207">
        <v>-3.2</v>
      </c>
      <c r="O14" s="207">
        <v>8.6</v>
      </c>
      <c r="P14" s="207">
        <v>11.5</v>
      </c>
      <c r="Q14" s="207">
        <v>-3</v>
      </c>
      <c r="R14" s="197">
        <v>258</v>
      </c>
      <c r="S14" s="193">
        <v>116</v>
      </c>
    </row>
    <row r="15" spans="1:19" ht="14.25" customHeight="1">
      <c r="A15" s="68" t="s">
        <v>688</v>
      </c>
      <c r="B15" s="125"/>
      <c r="C15" s="206">
        <v>48839</v>
      </c>
      <c r="D15" s="523"/>
      <c r="E15" s="197">
        <v>442</v>
      </c>
      <c r="F15" s="521">
        <v>504</v>
      </c>
      <c r="G15" s="518">
        <f t="shared" si="0"/>
        <v>-62</v>
      </c>
      <c r="H15" s="526">
        <v>2016</v>
      </c>
      <c r="I15" s="520">
        <v>1068</v>
      </c>
      <c r="J15" s="526">
        <v>2109</v>
      </c>
      <c r="K15" s="521">
        <v>1084</v>
      </c>
      <c r="L15" s="518">
        <f t="shared" si="3"/>
        <v>-93</v>
      </c>
      <c r="M15" s="518">
        <f t="shared" si="2"/>
        <v>-155</v>
      </c>
      <c r="N15" s="207">
        <v>-1.9</v>
      </c>
      <c r="O15" s="207">
        <v>9.1</v>
      </c>
      <c r="P15" s="207">
        <v>10.3</v>
      </c>
      <c r="Q15" s="207">
        <v>-1.3</v>
      </c>
      <c r="R15" s="197">
        <v>257</v>
      </c>
      <c r="S15" s="193">
        <v>101</v>
      </c>
    </row>
    <row r="16" spans="1:19" ht="14.25" customHeight="1">
      <c r="A16" s="68" t="s">
        <v>148</v>
      </c>
      <c r="B16" s="125"/>
      <c r="C16" s="527">
        <v>52592</v>
      </c>
      <c r="D16" s="523" t="s">
        <v>428</v>
      </c>
      <c r="E16" s="518">
        <v>444</v>
      </c>
      <c r="F16" s="528">
        <v>589</v>
      </c>
      <c r="G16" s="518">
        <f t="shared" si="0"/>
        <v>-145</v>
      </c>
      <c r="H16" s="529">
        <v>2022</v>
      </c>
      <c r="I16" s="530">
        <v>1053</v>
      </c>
      <c r="J16" s="529">
        <v>2430</v>
      </c>
      <c r="K16" s="528">
        <v>1232</v>
      </c>
      <c r="L16" s="529">
        <f t="shared" si="3"/>
        <v>-408</v>
      </c>
      <c r="M16" s="518">
        <f t="shared" si="2"/>
        <v>-553</v>
      </c>
      <c r="N16" s="531">
        <v>-7.8</v>
      </c>
      <c r="O16" s="531">
        <v>8.5</v>
      </c>
      <c r="P16" s="531">
        <v>11.3</v>
      </c>
      <c r="Q16" s="531">
        <v>-2.8</v>
      </c>
      <c r="R16" s="518">
        <v>288</v>
      </c>
      <c r="S16" s="532">
        <v>90</v>
      </c>
    </row>
    <row r="17" spans="1:19" s="9" customFormat="1" ht="14.25" customHeight="1">
      <c r="A17" s="68" t="s">
        <v>179</v>
      </c>
      <c r="B17" s="125"/>
      <c r="C17" s="527">
        <v>52197</v>
      </c>
      <c r="D17" s="533"/>
      <c r="E17" s="518">
        <v>477</v>
      </c>
      <c r="F17" s="528">
        <v>589</v>
      </c>
      <c r="G17" s="518">
        <f t="shared" si="0"/>
        <v>-112</v>
      </c>
      <c r="H17" s="529">
        <v>1836</v>
      </c>
      <c r="I17" s="530">
        <v>879</v>
      </c>
      <c r="J17" s="529">
        <v>2150</v>
      </c>
      <c r="K17" s="528">
        <v>1126</v>
      </c>
      <c r="L17" s="529">
        <f t="shared" si="3"/>
        <v>-314</v>
      </c>
      <c r="M17" s="518">
        <f t="shared" si="2"/>
        <v>-426</v>
      </c>
      <c r="N17" s="531">
        <v>-6</v>
      </c>
      <c r="O17" s="531">
        <v>9.1</v>
      </c>
      <c r="P17" s="531">
        <v>11.3</v>
      </c>
      <c r="Q17" s="531">
        <v>-2.1</v>
      </c>
      <c r="R17" s="518">
        <v>271</v>
      </c>
      <c r="S17" s="532">
        <v>117</v>
      </c>
    </row>
    <row r="18" spans="1:19" s="9" customFormat="1" ht="14.25" customHeight="1">
      <c r="A18" s="68" t="s">
        <v>547</v>
      </c>
      <c r="B18" s="125"/>
      <c r="C18" s="527">
        <v>51507</v>
      </c>
      <c r="D18" s="533"/>
      <c r="E18" s="518">
        <v>448</v>
      </c>
      <c r="F18" s="528">
        <v>672</v>
      </c>
      <c r="G18" s="518">
        <f t="shared" si="0"/>
        <v>-224</v>
      </c>
      <c r="H18" s="529">
        <v>1651</v>
      </c>
      <c r="I18" s="530">
        <v>788</v>
      </c>
      <c r="J18" s="529">
        <v>2133</v>
      </c>
      <c r="K18" s="528">
        <v>1163</v>
      </c>
      <c r="L18" s="529">
        <f t="shared" si="3"/>
        <v>-482</v>
      </c>
      <c r="M18" s="518">
        <f t="shared" si="2"/>
        <v>-706</v>
      </c>
      <c r="N18" s="531">
        <v>-9.4</v>
      </c>
      <c r="O18" s="531">
        <v>8.7</v>
      </c>
      <c r="P18" s="531">
        <v>13</v>
      </c>
      <c r="Q18" s="531">
        <v>-4.3</v>
      </c>
      <c r="R18" s="518">
        <v>248</v>
      </c>
      <c r="S18" s="532">
        <v>106</v>
      </c>
    </row>
    <row r="19" spans="1:19" s="365" customFormat="1" ht="14.25" customHeight="1">
      <c r="A19" s="68" t="s">
        <v>774</v>
      </c>
      <c r="B19" s="125"/>
      <c r="C19" s="527">
        <v>51190</v>
      </c>
      <c r="D19" s="533"/>
      <c r="E19" s="518">
        <v>442</v>
      </c>
      <c r="F19" s="528">
        <v>633</v>
      </c>
      <c r="G19" s="518">
        <v>-191</v>
      </c>
      <c r="H19" s="529">
        <v>1687</v>
      </c>
      <c r="I19" s="530">
        <v>799</v>
      </c>
      <c r="J19" s="529">
        <v>1863</v>
      </c>
      <c r="K19" s="528">
        <v>952</v>
      </c>
      <c r="L19" s="529">
        <f t="shared" si="3"/>
        <v>-176</v>
      </c>
      <c r="M19" s="518">
        <v>-367</v>
      </c>
      <c r="N19" s="531">
        <v>-3.4</v>
      </c>
      <c r="O19" s="531">
        <v>8.6</v>
      </c>
      <c r="P19" s="531">
        <v>12.4</v>
      </c>
      <c r="Q19" s="531">
        <v>-3.7</v>
      </c>
      <c r="R19" s="518">
        <v>291</v>
      </c>
      <c r="S19" s="532">
        <v>99</v>
      </c>
    </row>
    <row r="20" spans="1:19" s="365" customFormat="1" ht="14.25" customHeight="1">
      <c r="A20" s="534" t="s">
        <v>199</v>
      </c>
      <c r="B20" s="535"/>
      <c r="C20" s="536">
        <v>50793</v>
      </c>
      <c r="D20" s="537"/>
      <c r="E20" s="538">
        <v>421</v>
      </c>
      <c r="F20" s="539">
        <v>602</v>
      </c>
      <c r="G20" s="538">
        <v>-181</v>
      </c>
      <c r="H20" s="540">
        <v>1605</v>
      </c>
      <c r="I20" s="541">
        <v>794</v>
      </c>
      <c r="J20" s="540">
        <v>1733</v>
      </c>
      <c r="K20" s="539">
        <v>914</v>
      </c>
      <c r="L20" s="540">
        <f t="shared" si="3"/>
        <v>-128</v>
      </c>
      <c r="M20" s="538">
        <v>-309</v>
      </c>
      <c r="N20" s="542">
        <v>-2.5</v>
      </c>
      <c r="O20" s="542">
        <v>8.3</v>
      </c>
      <c r="P20" s="542">
        <v>11.9</v>
      </c>
      <c r="Q20" s="542">
        <v>-3.6</v>
      </c>
      <c r="R20" s="538">
        <v>238</v>
      </c>
      <c r="S20" s="543">
        <v>109</v>
      </c>
    </row>
    <row r="21" spans="1:19" s="9" customFormat="1" ht="15" customHeight="1">
      <c r="A21" s="28" t="s">
        <v>155</v>
      </c>
      <c r="B21" s="28"/>
      <c r="C21" s="544"/>
      <c r="D21" s="545"/>
      <c r="E21" s="544"/>
      <c r="F21" s="544"/>
      <c r="G21" s="28" t="s">
        <v>603</v>
      </c>
      <c r="H21" s="26"/>
      <c r="I21" s="26"/>
      <c r="J21" s="26"/>
      <c r="K21" s="26"/>
      <c r="L21" s="26"/>
      <c r="M21" s="26"/>
      <c r="N21" s="26"/>
      <c r="O21" s="544"/>
      <c r="P21" s="544"/>
      <c r="Q21" s="544"/>
      <c r="R21" s="544"/>
      <c r="S21" s="544"/>
    </row>
    <row r="22" spans="1:19" s="504" customFormat="1" ht="16.5" customHeight="1">
      <c r="A22" s="28" t="s">
        <v>507</v>
      </c>
      <c r="B22" s="28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</row>
    <row r="23" spans="1:19" s="9" customFormat="1" ht="15" customHeight="1">
      <c r="A23" s="28" t="s">
        <v>89</v>
      </c>
      <c r="B23" s="28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</row>
    <row r="24" spans="1:19" s="9" customFormat="1" ht="6" customHeight="1">
      <c r="A24" s="546"/>
      <c r="B24" s="546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</row>
    <row r="25" spans="1:19" s="9" customFormat="1" ht="16.5" customHeight="1">
      <c r="A25" s="80" t="s">
        <v>374</v>
      </c>
      <c r="B25" s="80"/>
      <c r="C25" s="80"/>
      <c r="D25" s="80"/>
      <c r="E25" s="80"/>
      <c r="F25" s="80"/>
      <c r="R25" s="284" t="s">
        <v>781</v>
      </c>
      <c r="S25" s="284"/>
    </row>
    <row r="26" spans="1:19" ht="14.25" customHeight="1">
      <c r="A26" s="256" t="s">
        <v>794</v>
      </c>
      <c r="B26" s="95"/>
      <c r="C26" s="185" t="s">
        <v>307</v>
      </c>
      <c r="D26" s="506"/>
      <c r="E26" s="96" t="s">
        <v>304</v>
      </c>
      <c r="F26" s="507"/>
      <c r="G26" s="507"/>
      <c r="H26" s="507"/>
      <c r="I26" s="507"/>
      <c r="J26" s="96" t="s">
        <v>612</v>
      </c>
      <c r="K26" s="97"/>
      <c r="L26" s="97"/>
      <c r="M26" s="97"/>
      <c r="N26" s="97"/>
      <c r="O26" s="97"/>
      <c r="P26" s="97"/>
      <c r="Q26" s="97"/>
      <c r="R26" s="98"/>
      <c r="S26" s="185" t="s">
        <v>813</v>
      </c>
    </row>
    <row r="27" spans="1:19" ht="13.5" customHeight="1">
      <c r="A27" s="154"/>
      <c r="B27" s="99"/>
      <c r="C27" s="230"/>
      <c r="D27" s="547"/>
      <c r="E27" s="105" t="s">
        <v>613</v>
      </c>
      <c r="F27" s="102"/>
      <c r="G27" s="105" t="s">
        <v>485</v>
      </c>
      <c r="H27" s="102"/>
      <c r="I27" s="548" t="s">
        <v>752</v>
      </c>
      <c r="J27" s="150" t="s">
        <v>488</v>
      </c>
      <c r="K27" s="151"/>
      <c r="L27" s="151"/>
      <c r="M27" s="151"/>
      <c r="N27" s="150" t="s">
        <v>527</v>
      </c>
      <c r="O27" s="151"/>
      <c r="P27" s="151"/>
      <c r="Q27" s="151"/>
      <c r="R27" s="548" t="s">
        <v>39</v>
      </c>
      <c r="S27" s="230"/>
    </row>
    <row r="28" spans="1:19" ht="6" customHeight="1">
      <c r="A28" s="154"/>
      <c r="B28" s="99"/>
      <c r="C28" s="230"/>
      <c r="D28" s="547"/>
      <c r="E28" s="107"/>
      <c r="F28" s="108"/>
      <c r="G28" s="549"/>
      <c r="H28" s="550"/>
      <c r="I28" s="332"/>
      <c r="J28" s="107"/>
      <c r="K28" s="154"/>
      <c r="L28" s="551"/>
      <c r="M28" s="149"/>
      <c r="N28" s="107"/>
      <c r="O28" s="154"/>
      <c r="P28" s="551"/>
      <c r="Q28" s="149"/>
      <c r="R28" s="332"/>
      <c r="S28" s="230"/>
    </row>
    <row r="29" spans="1:19" ht="13.5" customHeight="1">
      <c r="A29" s="155"/>
      <c r="B29" s="108"/>
      <c r="C29" s="552"/>
      <c r="D29" s="547"/>
      <c r="E29" s="114" t="s">
        <v>378</v>
      </c>
      <c r="F29" s="553" t="s">
        <v>116</v>
      </c>
      <c r="G29" s="114" t="s">
        <v>378</v>
      </c>
      <c r="H29" s="553" t="s">
        <v>116</v>
      </c>
      <c r="I29" s="510"/>
      <c r="J29" s="114" t="s">
        <v>378</v>
      </c>
      <c r="K29" s="553" t="s">
        <v>116</v>
      </c>
      <c r="L29" s="114" t="s">
        <v>434</v>
      </c>
      <c r="M29" s="553" t="s">
        <v>116</v>
      </c>
      <c r="N29" s="114" t="s">
        <v>378</v>
      </c>
      <c r="O29" s="553" t="s">
        <v>116</v>
      </c>
      <c r="P29" s="114" t="s">
        <v>434</v>
      </c>
      <c r="Q29" s="553" t="s">
        <v>116</v>
      </c>
      <c r="R29" s="510"/>
      <c r="S29" s="188"/>
    </row>
    <row r="30" spans="1:19" s="350" customFormat="1" ht="13.5" customHeight="1">
      <c r="A30" s="554" t="s">
        <v>743</v>
      </c>
      <c r="B30" s="555"/>
      <c r="C30" s="556">
        <v>51086</v>
      </c>
      <c r="D30" s="557"/>
      <c r="E30" s="558">
        <v>48</v>
      </c>
      <c r="F30" s="559">
        <v>27</v>
      </c>
      <c r="G30" s="560">
        <v>52</v>
      </c>
      <c r="H30" s="559">
        <v>22</v>
      </c>
      <c r="I30" s="559">
        <v>-4</v>
      </c>
      <c r="J30" s="556">
        <v>93</v>
      </c>
      <c r="K30" s="559">
        <v>47</v>
      </c>
      <c r="L30" s="560">
        <v>58</v>
      </c>
      <c r="M30" s="561">
        <v>31</v>
      </c>
      <c r="N30" s="560">
        <v>105</v>
      </c>
      <c r="O30" s="559">
        <v>55</v>
      </c>
      <c r="P30" s="556">
        <v>48</v>
      </c>
      <c r="Q30" s="559">
        <v>29</v>
      </c>
      <c r="R30" s="559">
        <v>-12</v>
      </c>
      <c r="S30" s="560">
        <v>-16</v>
      </c>
    </row>
    <row r="31" spans="1:19" s="350" customFormat="1" ht="13.5" customHeight="1">
      <c r="A31" s="554" t="s">
        <v>111</v>
      </c>
      <c r="B31" s="555"/>
      <c r="C31" s="556">
        <v>51070</v>
      </c>
      <c r="D31" s="557"/>
      <c r="E31" s="558">
        <v>29</v>
      </c>
      <c r="F31" s="559">
        <v>16</v>
      </c>
      <c r="G31" s="560">
        <v>57</v>
      </c>
      <c r="H31" s="559">
        <v>30</v>
      </c>
      <c r="I31" s="559">
        <v>-28</v>
      </c>
      <c r="J31" s="556">
        <v>104</v>
      </c>
      <c r="K31" s="559">
        <v>53</v>
      </c>
      <c r="L31" s="560">
        <v>49</v>
      </c>
      <c r="M31" s="561">
        <v>25</v>
      </c>
      <c r="N31" s="560">
        <v>125</v>
      </c>
      <c r="O31" s="559">
        <v>70</v>
      </c>
      <c r="P31" s="556">
        <v>62</v>
      </c>
      <c r="Q31" s="559">
        <v>42</v>
      </c>
      <c r="R31" s="559">
        <v>-21</v>
      </c>
      <c r="S31" s="560">
        <v>-49</v>
      </c>
    </row>
    <row r="32" spans="1:19" s="350" customFormat="1" ht="13.5" customHeight="1">
      <c r="A32" s="554" t="s">
        <v>228</v>
      </c>
      <c r="B32" s="555"/>
      <c r="C32" s="556">
        <v>51021</v>
      </c>
      <c r="D32" s="557"/>
      <c r="E32" s="558">
        <v>40</v>
      </c>
      <c r="F32" s="559">
        <v>19</v>
      </c>
      <c r="G32" s="560">
        <v>70</v>
      </c>
      <c r="H32" s="559">
        <v>35</v>
      </c>
      <c r="I32" s="560">
        <v>-30</v>
      </c>
      <c r="J32" s="556">
        <v>305</v>
      </c>
      <c r="K32" s="559">
        <v>158</v>
      </c>
      <c r="L32" s="560">
        <v>139</v>
      </c>
      <c r="M32" s="561">
        <v>68</v>
      </c>
      <c r="N32" s="560">
        <v>463</v>
      </c>
      <c r="O32" s="559">
        <v>241</v>
      </c>
      <c r="P32" s="556">
        <v>288</v>
      </c>
      <c r="Q32" s="559">
        <v>141</v>
      </c>
      <c r="R32" s="559">
        <v>-158</v>
      </c>
      <c r="S32" s="560">
        <v>-188</v>
      </c>
    </row>
    <row r="33" spans="1:19" ht="13.5" customHeight="1">
      <c r="A33" s="554" t="s">
        <v>661</v>
      </c>
      <c r="B33" s="555"/>
      <c r="C33" s="556">
        <v>50833</v>
      </c>
      <c r="D33" s="562"/>
      <c r="E33" s="556">
        <v>28</v>
      </c>
      <c r="F33" s="559">
        <v>12</v>
      </c>
      <c r="G33" s="556">
        <v>56</v>
      </c>
      <c r="H33" s="559">
        <v>24</v>
      </c>
      <c r="I33" s="559">
        <v>-28</v>
      </c>
      <c r="J33" s="556">
        <v>290</v>
      </c>
      <c r="K33" s="559">
        <v>152</v>
      </c>
      <c r="L33" s="556">
        <v>131</v>
      </c>
      <c r="M33" s="559">
        <v>78</v>
      </c>
      <c r="N33" s="556">
        <v>241</v>
      </c>
      <c r="O33" s="559">
        <v>131</v>
      </c>
      <c r="P33" s="556">
        <v>95</v>
      </c>
      <c r="Q33" s="559">
        <v>51</v>
      </c>
      <c r="R33" s="559">
        <v>49</v>
      </c>
      <c r="S33" s="560">
        <v>21</v>
      </c>
    </row>
    <row r="34" spans="1:19" ht="13.5" customHeight="1">
      <c r="A34" s="554" t="s">
        <v>211</v>
      </c>
      <c r="B34" s="555"/>
      <c r="C34" s="563">
        <v>50854</v>
      </c>
      <c r="D34" s="562"/>
      <c r="E34" s="564">
        <v>34</v>
      </c>
      <c r="F34" s="565">
        <v>18</v>
      </c>
      <c r="G34" s="566">
        <v>33</v>
      </c>
      <c r="H34" s="565">
        <v>16</v>
      </c>
      <c r="I34" s="566">
        <v>1</v>
      </c>
      <c r="J34" s="563">
        <v>122</v>
      </c>
      <c r="K34" s="565">
        <v>71</v>
      </c>
      <c r="L34" s="566">
        <v>68</v>
      </c>
      <c r="M34" s="567">
        <v>42</v>
      </c>
      <c r="N34" s="566">
        <v>90</v>
      </c>
      <c r="O34" s="565">
        <v>51</v>
      </c>
      <c r="P34" s="563">
        <v>46</v>
      </c>
      <c r="Q34" s="565">
        <v>28</v>
      </c>
      <c r="R34" s="559">
        <v>32</v>
      </c>
      <c r="S34" s="560">
        <v>33</v>
      </c>
    </row>
    <row r="35" spans="1:19" ht="13.5" customHeight="1">
      <c r="A35" s="554" t="s">
        <v>651</v>
      </c>
      <c r="B35" s="555"/>
      <c r="C35" s="563">
        <v>50887</v>
      </c>
      <c r="D35" s="562"/>
      <c r="E35" s="564">
        <v>33</v>
      </c>
      <c r="F35" s="565">
        <v>17</v>
      </c>
      <c r="G35" s="566">
        <v>47</v>
      </c>
      <c r="H35" s="565">
        <v>28</v>
      </c>
      <c r="I35" s="566">
        <v>-14</v>
      </c>
      <c r="J35" s="563">
        <v>88</v>
      </c>
      <c r="K35" s="565">
        <v>54</v>
      </c>
      <c r="L35" s="566">
        <v>47</v>
      </c>
      <c r="M35" s="567">
        <v>32</v>
      </c>
      <c r="N35" s="566">
        <v>121</v>
      </c>
      <c r="O35" s="565">
        <v>62</v>
      </c>
      <c r="P35" s="563">
        <v>63</v>
      </c>
      <c r="Q35" s="565">
        <v>31</v>
      </c>
      <c r="R35" s="559">
        <v>-33</v>
      </c>
      <c r="S35" s="560">
        <v>-47</v>
      </c>
    </row>
    <row r="36" spans="1:19" ht="13.5" customHeight="1">
      <c r="A36" s="554" t="s">
        <v>449</v>
      </c>
      <c r="B36" s="555"/>
      <c r="C36" s="563">
        <v>50840</v>
      </c>
      <c r="D36" s="562"/>
      <c r="E36" s="564">
        <v>32</v>
      </c>
      <c r="F36" s="565">
        <v>17</v>
      </c>
      <c r="G36" s="566">
        <v>36</v>
      </c>
      <c r="H36" s="565">
        <v>21</v>
      </c>
      <c r="I36" s="566">
        <v>-4</v>
      </c>
      <c r="J36" s="563">
        <v>122</v>
      </c>
      <c r="K36" s="565">
        <v>51</v>
      </c>
      <c r="L36" s="566">
        <v>66</v>
      </c>
      <c r="M36" s="567">
        <v>27</v>
      </c>
      <c r="N36" s="566">
        <v>143</v>
      </c>
      <c r="O36" s="565">
        <v>69</v>
      </c>
      <c r="P36" s="563">
        <v>68</v>
      </c>
      <c r="Q36" s="565">
        <v>32</v>
      </c>
      <c r="R36" s="559">
        <v>-21</v>
      </c>
      <c r="S36" s="560">
        <v>-25</v>
      </c>
    </row>
    <row r="37" spans="1:19" ht="13.5" customHeight="1">
      <c r="A37" s="554" t="s">
        <v>698</v>
      </c>
      <c r="B37" s="555"/>
      <c r="C37" s="563">
        <v>50815</v>
      </c>
      <c r="D37" s="562"/>
      <c r="E37" s="564">
        <v>42</v>
      </c>
      <c r="F37" s="565">
        <v>22</v>
      </c>
      <c r="G37" s="566">
        <v>41</v>
      </c>
      <c r="H37" s="565">
        <v>23</v>
      </c>
      <c r="I37" s="566">
        <v>1</v>
      </c>
      <c r="J37" s="563">
        <v>102</v>
      </c>
      <c r="K37" s="565">
        <v>49</v>
      </c>
      <c r="L37" s="566">
        <v>53</v>
      </c>
      <c r="M37" s="567">
        <v>29</v>
      </c>
      <c r="N37" s="566">
        <v>110</v>
      </c>
      <c r="O37" s="565">
        <v>59</v>
      </c>
      <c r="P37" s="563">
        <v>59</v>
      </c>
      <c r="Q37" s="565">
        <v>35</v>
      </c>
      <c r="R37" s="559">
        <v>-8</v>
      </c>
      <c r="S37" s="560">
        <v>-7</v>
      </c>
    </row>
    <row r="38" spans="1:19" ht="13.5" customHeight="1">
      <c r="A38" s="554" t="s">
        <v>439</v>
      </c>
      <c r="B38" s="555"/>
      <c r="C38" s="563">
        <v>50808</v>
      </c>
      <c r="D38" s="562"/>
      <c r="E38" s="564">
        <v>34</v>
      </c>
      <c r="F38" s="565">
        <v>16</v>
      </c>
      <c r="G38" s="566">
        <v>53</v>
      </c>
      <c r="H38" s="565">
        <v>24</v>
      </c>
      <c r="I38" s="566">
        <v>-19</v>
      </c>
      <c r="J38" s="563">
        <v>107</v>
      </c>
      <c r="K38" s="565">
        <v>50</v>
      </c>
      <c r="L38" s="566">
        <v>49</v>
      </c>
      <c r="M38" s="567">
        <v>28</v>
      </c>
      <c r="N38" s="566">
        <v>103</v>
      </c>
      <c r="O38" s="565">
        <v>50</v>
      </c>
      <c r="P38" s="563">
        <v>51</v>
      </c>
      <c r="Q38" s="565">
        <v>25</v>
      </c>
      <c r="R38" s="559">
        <v>4</v>
      </c>
      <c r="S38" s="560">
        <v>-15</v>
      </c>
    </row>
    <row r="39" spans="1:19" ht="13.5" customHeight="1">
      <c r="A39" s="554" t="s">
        <v>184</v>
      </c>
      <c r="B39" s="555"/>
      <c r="C39" s="563">
        <v>50793</v>
      </c>
      <c r="D39" s="562"/>
      <c r="E39" s="564">
        <v>44</v>
      </c>
      <c r="F39" s="565">
        <v>26</v>
      </c>
      <c r="G39" s="566">
        <v>53</v>
      </c>
      <c r="H39" s="565">
        <v>26</v>
      </c>
      <c r="I39" s="566">
        <v>-9</v>
      </c>
      <c r="J39" s="563">
        <v>112</v>
      </c>
      <c r="K39" s="565">
        <v>56</v>
      </c>
      <c r="L39" s="566">
        <v>54</v>
      </c>
      <c r="M39" s="567">
        <v>25</v>
      </c>
      <c r="N39" s="566">
        <v>73</v>
      </c>
      <c r="O39" s="565">
        <v>33</v>
      </c>
      <c r="P39" s="563">
        <v>46</v>
      </c>
      <c r="Q39" s="565">
        <v>21</v>
      </c>
      <c r="R39" s="559">
        <v>39</v>
      </c>
      <c r="S39" s="560">
        <v>30</v>
      </c>
    </row>
    <row r="40" spans="1:19" ht="13.5" customHeight="1">
      <c r="A40" s="554" t="s">
        <v>447</v>
      </c>
      <c r="B40" s="555"/>
      <c r="C40" s="563">
        <v>50823</v>
      </c>
      <c r="D40" s="562"/>
      <c r="E40" s="564">
        <v>26</v>
      </c>
      <c r="F40" s="565">
        <v>10</v>
      </c>
      <c r="G40" s="566">
        <v>51</v>
      </c>
      <c r="H40" s="565">
        <v>24</v>
      </c>
      <c r="I40" s="566">
        <v>-25</v>
      </c>
      <c r="J40" s="563">
        <v>78</v>
      </c>
      <c r="K40" s="565">
        <v>31</v>
      </c>
      <c r="L40" s="563">
        <v>43</v>
      </c>
      <c r="M40" s="567">
        <v>16</v>
      </c>
      <c r="N40" s="566">
        <v>59</v>
      </c>
      <c r="O40" s="565">
        <v>29</v>
      </c>
      <c r="P40" s="563">
        <v>31</v>
      </c>
      <c r="Q40" s="565">
        <v>15</v>
      </c>
      <c r="R40" s="559">
        <v>19</v>
      </c>
      <c r="S40" s="560">
        <v>-6</v>
      </c>
    </row>
    <row r="41" spans="1:19" ht="13.5" customHeight="1">
      <c r="A41" s="568" t="s">
        <v>189</v>
      </c>
      <c r="B41" s="569"/>
      <c r="C41" s="570">
        <v>50817</v>
      </c>
      <c r="D41" s="571"/>
      <c r="E41" s="572">
        <v>31</v>
      </c>
      <c r="F41" s="573">
        <v>15</v>
      </c>
      <c r="G41" s="574">
        <v>53</v>
      </c>
      <c r="H41" s="573">
        <v>28</v>
      </c>
      <c r="I41" s="574">
        <v>-22</v>
      </c>
      <c r="J41" s="570">
        <v>82</v>
      </c>
      <c r="K41" s="573">
        <v>40</v>
      </c>
      <c r="L41" s="570">
        <v>37</v>
      </c>
      <c r="M41" s="575">
        <v>22</v>
      </c>
      <c r="N41" s="574">
        <v>100</v>
      </c>
      <c r="O41" s="573">
        <v>48</v>
      </c>
      <c r="P41" s="570">
        <v>57</v>
      </c>
      <c r="Q41" s="573">
        <v>30</v>
      </c>
      <c r="R41" s="576">
        <v>-18</v>
      </c>
      <c r="S41" s="577">
        <v>-40</v>
      </c>
    </row>
    <row r="42" spans="1:15" ht="16.5" customHeight="1">
      <c r="A42" s="175" t="s">
        <v>347</v>
      </c>
      <c r="B42" s="175"/>
      <c r="O42" s="45" t="s">
        <v>596</v>
      </c>
    </row>
    <row r="43" spans="5:19" ht="15.75" customHeight="1" hidden="1">
      <c r="E43" s="45">
        <f aca="true" t="shared" si="4" ref="E43:S43">SUM(E30:E41)</f>
        <v>421</v>
      </c>
      <c r="F43" s="45">
        <f t="shared" si="4"/>
        <v>215</v>
      </c>
      <c r="G43" s="45">
        <f t="shared" si="4"/>
        <v>602</v>
      </c>
      <c r="H43" s="45">
        <f t="shared" si="4"/>
        <v>301</v>
      </c>
      <c r="I43" s="578">
        <f t="shared" si="4"/>
        <v>-181</v>
      </c>
      <c r="J43" s="45">
        <f t="shared" si="4"/>
        <v>1605</v>
      </c>
      <c r="K43" s="45">
        <f t="shared" si="4"/>
        <v>812</v>
      </c>
      <c r="L43" s="45">
        <f t="shared" si="4"/>
        <v>794</v>
      </c>
      <c r="M43" s="45">
        <f t="shared" si="4"/>
        <v>423</v>
      </c>
      <c r="N43" s="45">
        <f t="shared" si="4"/>
        <v>1733</v>
      </c>
      <c r="O43" s="45">
        <f t="shared" si="4"/>
        <v>898</v>
      </c>
      <c r="P43" s="45">
        <f t="shared" si="4"/>
        <v>914</v>
      </c>
      <c r="Q43" s="45">
        <f t="shared" si="4"/>
        <v>480</v>
      </c>
      <c r="R43" s="45">
        <f t="shared" si="4"/>
        <v>-128</v>
      </c>
      <c r="S43" s="45">
        <f t="shared" si="4"/>
        <v>-309</v>
      </c>
    </row>
    <row r="44" spans="10:19" ht="16.5" customHeight="1">
      <c r="J44" s="579"/>
      <c r="K44" s="579"/>
      <c r="L44" s="579"/>
      <c r="M44" s="579"/>
      <c r="N44" s="579"/>
      <c r="O44" s="579"/>
      <c r="P44" s="579"/>
      <c r="Q44" s="579"/>
      <c r="R44" s="579"/>
      <c r="S44" s="579"/>
    </row>
  </sheetData>
  <sheetProtection/>
  <mergeCells count="52">
    <mergeCell ref="A2:B3"/>
    <mergeCell ref="C2:D2"/>
    <mergeCell ref="E2:G2"/>
    <mergeCell ref="H2:L2"/>
    <mergeCell ref="O2:O3"/>
    <mergeCell ref="P2:P3"/>
    <mergeCell ref="R2:R3"/>
    <mergeCell ref="S2:S3"/>
    <mergeCell ref="C3:D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S22"/>
    <mergeCell ref="A23:S23"/>
    <mergeCell ref="R25:S25"/>
    <mergeCell ref="A26:B29"/>
    <mergeCell ref="C26:D29"/>
    <mergeCell ref="E26:I26"/>
    <mergeCell ref="J26:R26"/>
    <mergeCell ref="S26:S29"/>
    <mergeCell ref="E27:F27"/>
    <mergeCell ref="G27:H27"/>
    <mergeCell ref="I27:I29"/>
    <mergeCell ref="J27:M27"/>
    <mergeCell ref="N27:Q27"/>
    <mergeCell ref="R27:R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</mergeCells>
  <printOptions/>
  <pageMargins left="0.984251968503937" right="0.7086614173228347" top="0.3937007874015748" bottom="0.3937007874015748" header="0.5118110236220472" footer="0.1968503937007874"/>
  <pageSetup horizontalDpi="600" verticalDpi="600" orientation="landscape" paperSize="9" scale="99" r:id="rId2"/>
  <headerFooter alignWithMargins="0">
    <oddFooter>&amp;R&amp;"ＭＳ Ｐ明朝,標準"&amp;10－１３－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1" sqref="A1"/>
    </sheetView>
  </sheetViews>
  <sheetFormatPr defaultColWidth="9.00390625" defaultRowHeight="13.5"/>
  <cols>
    <col min="1" max="1" width="8.875" style="45" customWidth="1"/>
    <col min="2" max="2" width="9.75390625" style="45" customWidth="1"/>
    <col min="3" max="6" width="10.125" style="45" customWidth="1"/>
    <col min="7" max="7" width="10.25390625" style="45" customWidth="1"/>
    <col min="8" max="9" width="10.125" style="45" customWidth="1"/>
    <col min="10" max="11" width="10.25390625" style="579" customWidth="1"/>
    <col min="12" max="13" width="10.25390625" style="350" customWidth="1"/>
    <col min="14" max="16384" width="9.00390625" style="45" customWidth="1"/>
  </cols>
  <sheetData>
    <row r="1" spans="1:13" ht="16.5" customHeight="1">
      <c r="A1" s="45" t="s">
        <v>681</v>
      </c>
      <c r="G1" s="182"/>
      <c r="H1" s="182"/>
      <c r="I1" s="182"/>
      <c r="J1" s="580"/>
      <c r="K1" s="580"/>
      <c r="L1" s="581"/>
      <c r="M1" s="581" t="s">
        <v>781</v>
      </c>
    </row>
    <row r="2" spans="1:13" ht="13.5" customHeight="1">
      <c r="A2" s="582" t="s">
        <v>9</v>
      </c>
      <c r="B2" s="583"/>
      <c r="C2" s="584" t="s">
        <v>703</v>
      </c>
      <c r="D2" s="585" t="s">
        <v>571</v>
      </c>
      <c r="E2" s="585" t="s">
        <v>331</v>
      </c>
      <c r="F2" s="585" t="s">
        <v>390</v>
      </c>
      <c r="G2" s="586" t="s">
        <v>599</v>
      </c>
      <c r="H2" s="586" t="s">
        <v>159</v>
      </c>
      <c r="I2" s="586" t="s">
        <v>621</v>
      </c>
      <c r="J2" s="586" t="s">
        <v>145</v>
      </c>
      <c r="K2" s="586" t="s">
        <v>204</v>
      </c>
      <c r="L2" s="586" t="s">
        <v>193</v>
      </c>
      <c r="M2" s="586" t="s">
        <v>120</v>
      </c>
    </row>
    <row r="3" spans="1:13" ht="13.5" customHeight="1">
      <c r="A3" s="232" t="s">
        <v>624</v>
      </c>
      <c r="B3" s="266"/>
      <c r="C3" s="587">
        <v>1973</v>
      </c>
      <c r="D3" s="292">
        <v>2010</v>
      </c>
      <c r="E3" s="292">
        <v>1970</v>
      </c>
      <c r="F3" s="292">
        <v>2126</v>
      </c>
      <c r="G3" s="292">
        <v>2088</v>
      </c>
      <c r="H3" s="292">
        <v>2016</v>
      </c>
      <c r="I3" s="292">
        <f>I4+I5</f>
        <v>2022</v>
      </c>
      <c r="J3" s="588">
        <f>J4+J5</f>
        <v>1836</v>
      </c>
      <c r="K3" s="588">
        <v>1651</v>
      </c>
      <c r="L3" s="588">
        <v>1687</v>
      </c>
      <c r="M3" s="588">
        <v>1605</v>
      </c>
    </row>
    <row r="4" spans="1:13" ht="13.5" customHeight="1">
      <c r="A4" s="241" t="s">
        <v>450</v>
      </c>
      <c r="B4" s="271"/>
      <c r="C4" s="589">
        <v>997</v>
      </c>
      <c r="D4" s="590">
        <v>1060</v>
      </c>
      <c r="E4" s="590">
        <v>991</v>
      </c>
      <c r="F4" s="590">
        <v>1099</v>
      </c>
      <c r="G4" s="590">
        <v>1040</v>
      </c>
      <c r="H4" s="590">
        <v>1068</v>
      </c>
      <c r="I4" s="590">
        <v>1053</v>
      </c>
      <c r="J4" s="591">
        <v>879</v>
      </c>
      <c r="K4" s="591">
        <v>788</v>
      </c>
      <c r="L4" s="591">
        <v>799</v>
      </c>
      <c r="M4" s="591">
        <v>794</v>
      </c>
    </row>
    <row r="5" spans="1:13" ht="13.5" customHeight="1">
      <c r="A5" s="44" t="s">
        <v>541</v>
      </c>
      <c r="B5" s="231"/>
      <c r="C5" s="356">
        <f>C3-C4</f>
        <v>976</v>
      </c>
      <c r="D5" s="590">
        <v>950</v>
      </c>
      <c r="E5" s="590">
        <v>979</v>
      </c>
      <c r="F5" s="590">
        <v>1027</v>
      </c>
      <c r="G5" s="590">
        <v>1048</v>
      </c>
      <c r="H5" s="590">
        <v>948</v>
      </c>
      <c r="I5" s="590">
        <v>969</v>
      </c>
      <c r="J5" s="591">
        <v>957</v>
      </c>
      <c r="K5" s="591">
        <v>863</v>
      </c>
      <c r="L5" s="591">
        <v>888</v>
      </c>
      <c r="M5" s="591">
        <v>811</v>
      </c>
    </row>
    <row r="6" spans="1:13" ht="13.5" customHeight="1">
      <c r="A6" s="44" t="s">
        <v>424</v>
      </c>
      <c r="B6" s="231"/>
      <c r="C6" s="356">
        <v>324</v>
      </c>
      <c r="D6" s="590">
        <v>312</v>
      </c>
      <c r="E6" s="590">
        <v>335</v>
      </c>
      <c r="F6" s="590">
        <v>365</v>
      </c>
      <c r="G6" s="590">
        <v>367</v>
      </c>
      <c r="H6" s="590">
        <v>377</v>
      </c>
      <c r="I6" s="590">
        <f>I8+I9+I10</f>
        <v>417</v>
      </c>
      <c r="J6" s="591">
        <f>J8+J9+J10</f>
        <v>436</v>
      </c>
      <c r="K6" s="591">
        <v>378</v>
      </c>
      <c r="L6" s="591">
        <v>358</v>
      </c>
      <c r="M6" s="591">
        <v>352</v>
      </c>
    </row>
    <row r="7" spans="1:13" ht="13.5" customHeight="1">
      <c r="A7" s="246" t="s">
        <v>352</v>
      </c>
      <c r="B7" s="186"/>
      <c r="C7" s="359">
        <f>C5-C6</f>
        <v>652</v>
      </c>
      <c r="D7" s="592">
        <v>638</v>
      </c>
      <c r="E7" s="592">
        <v>644</v>
      </c>
      <c r="F7" s="592">
        <v>662</v>
      </c>
      <c r="G7" s="592">
        <v>681</v>
      </c>
      <c r="H7" s="592">
        <v>571</v>
      </c>
      <c r="I7" s="592">
        <v>552</v>
      </c>
      <c r="J7" s="593">
        <v>521</v>
      </c>
      <c r="K7" s="593">
        <v>485</v>
      </c>
      <c r="L7" s="593">
        <v>530</v>
      </c>
      <c r="M7" s="593">
        <v>459</v>
      </c>
    </row>
    <row r="8" spans="1:13" ht="13.5" customHeight="1">
      <c r="A8" s="241" t="s">
        <v>502</v>
      </c>
      <c r="B8" s="271"/>
      <c r="C8" s="353">
        <v>167</v>
      </c>
      <c r="D8" s="594">
        <v>164</v>
      </c>
      <c r="E8" s="594">
        <v>195</v>
      </c>
      <c r="F8" s="594">
        <v>190</v>
      </c>
      <c r="G8" s="594">
        <v>200</v>
      </c>
      <c r="H8" s="594">
        <v>216</v>
      </c>
      <c r="I8" s="594">
        <v>238</v>
      </c>
      <c r="J8" s="595">
        <v>260</v>
      </c>
      <c r="K8" s="595">
        <v>217</v>
      </c>
      <c r="L8" s="595">
        <v>208</v>
      </c>
      <c r="M8" s="595">
        <v>205</v>
      </c>
    </row>
    <row r="9" spans="1:13" ht="13.5" customHeight="1">
      <c r="A9" s="44" t="s">
        <v>565</v>
      </c>
      <c r="B9" s="231"/>
      <c r="C9" s="356">
        <v>146</v>
      </c>
      <c r="D9" s="590">
        <v>130</v>
      </c>
      <c r="E9" s="590">
        <v>123</v>
      </c>
      <c r="F9" s="590">
        <v>152</v>
      </c>
      <c r="G9" s="590">
        <v>157</v>
      </c>
      <c r="H9" s="590">
        <v>139</v>
      </c>
      <c r="I9" s="590">
        <v>151</v>
      </c>
      <c r="J9" s="591">
        <v>155</v>
      </c>
      <c r="K9" s="591">
        <v>143</v>
      </c>
      <c r="L9" s="591">
        <v>141</v>
      </c>
      <c r="M9" s="591">
        <v>126</v>
      </c>
    </row>
    <row r="10" spans="1:13" ht="13.5" customHeight="1">
      <c r="A10" s="246" t="s">
        <v>796</v>
      </c>
      <c r="B10" s="186"/>
      <c r="C10" s="359">
        <v>11</v>
      </c>
      <c r="D10" s="592">
        <v>18</v>
      </c>
      <c r="E10" s="592">
        <v>17</v>
      </c>
      <c r="F10" s="592">
        <v>23</v>
      </c>
      <c r="G10" s="592">
        <v>10</v>
      </c>
      <c r="H10" s="592">
        <v>22</v>
      </c>
      <c r="I10" s="592">
        <v>28</v>
      </c>
      <c r="J10" s="593">
        <v>21</v>
      </c>
      <c r="K10" s="593">
        <v>18</v>
      </c>
      <c r="L10" s="593">
        <v>9</v>
      </c>
      <c r="M10" s="593">
        <v>21</v>
      </c>
    </row>
    <row r="11" spans="1:13" ht="13.5" customHeight="1">
      <c r="A11" s="232" t="s">
        <v>358</v>
      </c>
      <c r="B11" s="266"/>
      <c r="C11" s="596">
        <v>530</v>
      </c>
      <c r="D11" s="292">
        <v>534</v>
      </c>
      <c r="E11" s="292">
        <v>513</v>
      </c>
      <c r="F11" s="292">
        <v>530</v>
      </c>
      <c r="G11" s="292">
        <v>548</v>
      </c>
      <c r="H11" s="292">
        <v>477</v>
      </c>
      <c r="I11" s="292">
        <f>SUM(I12:I20)</f>
        <v>478</v>
      </c>
      <c r="J11" s="588">
        <f>SUM(J12:J20)</f>
        <v>445</v>
      </c>
      <c r="K11" s="588">
        <v>435</v>
      </c>
      <c r="L11" s="588">
        <v>472</v>
      </c>
      <c r="M11" s="588">
        <v>417</v>
      </c>
    </row>
    <row r="12" spans="1:13" ht="13.5" customHeight="1">
      <c r="A12" s="241" t="s">
        <v>745</v>
      </c>
      <c r="B12" s="597" t="s">
        <v>806</v>
      </c>
      <c r="C12" s="353">
        <v>76</v>
      </c>
      <c r="D12" s="594">
        <v>80</v>
      </c>
      <c r="E12" s="594">
        <v>85</v>
      </c>
      <c r="F12" s="594">
        <v>88</v>
      </c>
      <c r="G12" s="594">
        <v>104</v>
      </c>
      <c r="H12" s="594">
        <v>80</v>
      </c>
      <c r="I12" s="293">
        <v>158</v>
      </c>
      <c r="J12" s="598">
        <v>139</v>
      </c>
      <c r="K12" s="599">
        <v>132</v>
      </c>
      <c r="L12" s="599">
        <v>151</v>
      </c>
      <c r="M12" s="599">
        <v>171</v>
      </c>
    </row>
    <row r="13" spans="1:13" ht="13.5" customHeight="1">
      <c r="A13" s="44"/>
      <c r="B13" s="219" t="s">
        <v>666</v>
      </c>
      <c r="C13" s="356">
        <v>21</v>
      </c>
      <c r="D13" s="590">
        <v>19</v>
      </c>
      <c r="E13" s="590">
        <v>24</v>
      </c>
      <c r="F13" s="590">
        <v>13</v>
      </c>
      <c r="G13" s="590">
        <v>21</v>
      </c>
      <c r="H13" s="590">
        <v>10</v>
      </c>
      <c r="I13" s="600"/>
      <c r="J13" s="601"/>
      <c r="K13" s="602"/>
      <c r="L13" s="602"/>
      <c r="M13" s="602"/>
    </row>
    <row r="14" spans="1:13" ht="13.5" customHeight="1">
      <c r="A14" s="246"/>
      <c r="B14" s="603" t="s">
        <v>456</v>
      </c>
      <c r="C14" s="359">
        <v>40</v>
      </c>
      <c r="D14" s="592">
        <v>48</v>
      </c>
      <c r="E14" s="592">
        <v>38</v>
      </c>
      <c r="F14" s="592">
        <v>63</v>
      </c>
      <c r="G14" s="592">
        <v>49</v>
      </c>
      <c r="H14" s="592">
        <v>45</v>
      </c>
      <c r="I14" s="296"/>
      <c r="J14" s="604"/>
      <c r="K14" s="605"/>
      <c r="L14" s="605"/>
      <c r="M14" s="605"/>
    </row>
    <row r="15" spans="1:13" ht="13.5" customHeight="1">
      <c r="A15" s="232" t="s">
        <v>50</v>
      </c>
      <c r="B15" s="266"/>
      <c r="C15" s="596">
        <v>93</v>
      </c>
      <c r="D15" s="292">
        <v>77</v>
      </c>
      <c r="E15" s="292">
        <v>78</v>
      </c>
      <c r="F15" s="292">
        <v>89</v>
      </c>
      <c r="G15" s="292">
        <v>96</v>
      </c>
      <c r="H15" s="292">
        <v>74</v>
      </c>
      <c r="I15" s="292">
        <v>78</v>
      </c>
      <c r="J15" s="588">
        <v>91</v>
      </c>
      <c r="K15" s="588">
        <v>72</v>
      </c>
      <c r="L15" s="588">
        <v>84</v>
      </c>
      <c r="M15" s="588">
        <v>72</v>
      </c>
    </row>
    <row r="16" spans="1:13" ht="13.5" customHeight="1">
      <c r="A16" s="241" t="s">
        <v>75</v>
      </c>
      <c r="B16" s="219" t="s">
        <v>769</v>
      </c>
      <c r="C16" s="356">
        <v>77</v>
      </c>
      <c r="D16" s="590">
        <v>61</v>
      </c>
      <c r="E16" s="590">
        <v>59</v>
      </c>
      <c r="F16" s="590">
        <v>55</v>
      </c>
      <c r="G16" s="590">
        <v>36</v>
      </c>
      <c r="H16" s="590">
        <v>42</v>
      </c>
      <c r="I16" s="606" t="s">
        <v>7</v>
      </c>
      <c r="J16" s="602" t="s">
        <v>7</v>
      </c>
      <c r="K16" s="602" t="s">
        <v>7</v>
      </c>
      <c r="L16" s="602" t="s">
        <v>7</v>
      </c>
      <c r="M16" s="602" t="s">
        <v>7</v>
      </c>
    </row>
    <row r="17" spans="1:13" ht="13.5" customHeight="1">
      <c r="A17" s="241" t="s">
        <v>486</v>
      </c>
      <c r="B17" s="597" t="s">
        <v>176</v>
      </c>
      <c r="C17" s="353">
        <v>76</v>
      </c>
      <c r="D17" s="594">
        <v>79</v>
      </c>
      <c r="E17" s="607">
        <v>89</v>
      </c>
      <c r="F17" s="594">
        <v>78</v>
      </c>
      <c r="G17" s="594">
        <v>91</v>
      </c>
      <c r="H17" s="594">
        <v>70</v>
      </c>
      <c r="I17" s="293">
        <v>165</v>
      </c>
      <c r="J17" s="598">
        <v>111</v>
      </c>
      <c r="K17" s="599">
        <v>135</v>
      </c>
      <c r="L17" s="599">
        <v>176</v>
      </c>
      <c r="M17" s="599">
        <v>95</v>
      </c>
    </row>
    <row r="18" spans="1:13" ht="13.5" customHeight="1">
      <c r="A18" s="246"/>
      <c r="B18" s="603" t="s">
        <v>519</v>
      </c>
      <c r="C18" s="359">
        <v>60</v>
      </c>
      <c r="D18" s="592">
        <v>76</v>
      </c>
      <c r="E18" s="592">
        <v>66</v>
      </c>
      <c r="F18" s="592">
        <v>47</v>
      </c>
      <c r="G18" s="592">
        <v>81</v>
      </c>
      <c r="H18" s="592">
        <v>62</v>
      </c>
      <c r="I18" s="296"/>
      <c r="J18" s="604"/>
      <c r="K18" s="605"/>
      <c r="L18" s="605"/>
      <c r="M18" s="605"/>
    </row>
    <row r="19" spans="1:13" ht="13.5" customHeight="1">
      <c r="A19" s="44" t="s">
        <v>422</v>
      </c>
      <c r="B19" s="219" t="s">
        <v>735</v>
      </c>
      <c r="C19" s="356">
        <v>61</v>
      </c>
      <c r="D19" s="590">
        <v>60</v>
      </c>
      <c r="E19" s="590">
        <v>44</v>
      </c>
      <c r="F19" s="590">
        <v>77</v>
      </c>
      <c r="G19" s="590">
        <v>48</v>
      </c>
      <c r="H19" s="590">
        <v>74</v>
      </c>
      <c r="I19" s="293">
        <v>77</v>
      </c>
      <c r="J19" s="598">
        <v>104</v>
      </c>
      <c r="K19" s="602">
        <v>96</v>
      </c>
      <c r="L19" s="602">
        <v>61</v>
      </c>
      <c r="M19" s="602">
        <v>79</v>
      </c>
    </row>
    <row r="20" spans="1:13" ht="13.5" customHeight="1">
      <c r="A20" s="608"/>
      <c r="B20" s="224" t="s">
        <v>397</v>
      </c>
      <c r="C20" s="363">
        <v>26</v>
      </c>
      <c r="D20" s="609">
        <v>34</v>
      </c>
      <c r="E20" s="609">
        <v>30</v>
      </c>
      <c r="F20" s="609">
        <v>20</v>
      </c>
      <c r="G20" s="609">
        <v>22</v>
      </c>
      <c r="H20" s="609">
        <v>20</v>
      </c>
      <c r="I20" s="610"/>
      <c r="J20" s="611"/>
      <c r="K20" s="612"/>
      <c r="L20" s="612"/>
      <c r="M20" s="612"/>
    </row>
    <row r="21" spans="1:13" ht="16.5" customHeight="1">
      <c r="A21" s="28" t="s">
        <v>525</v>
      </c>
      <c r="C21" s="613"/>
      <c r="D21" s="613"/>
      <c r="E21" s="613"/>
      <c r="F21" s="614"/>
      <c r="G21" s="615"/>
      <c r="H21" s="615"/>
      <c r="I21" s="43"/>
      <c r="J21" s="616"/>
      <c r="L21" s="617"/>
      <c r="M21" s="617"/>
    </row>
    <row r="22" spans="12:13" ht="13.5" customHeight="1">
      <c r="L22" s="617"/>
      <c r="M22" s="617"/>
    </row>
    <row r="23" spans="1:13" ht="16.5" customHeight="1">
      <c r="A23" s="379" t="s">
        <v>96</v>
      </c>
      <c r="F23" s="80"/>
      <c r="G23" s="182"/>
      <c r="H23" s="182"/>
      <c r="I23" s="182"/>
      <c r="J23" s="580"/>
      <c r="K23" s="580"/>
      <c r="L23" s="581"/>
      <c r="M23" s="581" t="s">
        <v>781</v>
      </c>
    </row>
    <row r="24" spans="1:13" ht="13.5" customHeight="1">
      <c r="A24" s="582" t="s">
        <v>9</v>
      </c>
      <c r="B24" s="583"/>
      <c r="C24" s="618" t="s">
        <v>703</v>
      </c>
      <c r="D24" s="585" t="s">
        <v>571</v>
      </c>
      <c r="E24" s="585" t="s">
        <v>331</v>
      </c>
      <c r="F24" s="585" t="s">
        <v>390</v>
      </c>
      <c r="G24" s="586" t="s">
        <v>599</v>
      </c>
      <c r="H24" s="586" t="s">
        <v>159</v>
      </c>
      <c r="I24" s="586" t="s">
        <v>621</v>
      </c>
      <c r="J24" s="586" t="s">
        <v>145</v>
      </c>
      <c r="K24" s="586" t="s">
        <v>204</v>
      </c>
      <c r="L24" s="586" t="s">
        <v>193</v>
      </c>
      <c r="M24" s="586" t="s">
        <v>120</v>
      </c>
    </row>
    <row r="25" spans="1:13" ht="13.5" customHeight="1">
      <c r="A25" s="232" t="s">
        <v>624</v>
      </c>
      <c r="B25" s="266"/>
      <c r="C25" s="587">
        <v>2150</v>
      </c>
      <c r="D25" s="292">
        <v>2195</v>
      </c>
      <c r="E25" s="292">
        <v>2128</v>
      </c>
      <c r="F25" s="292">
        <v>2287</v>
      </c>
      <c r="G25" s="292">
        <v>2245</v>
      </c>
      <c r="H25" s="292">
        <v>2109</v>
      </c>
      <c r="I25" s="292">
        <f>I26+I27</f>
        <v>2430</v>
      </c>
      <c r="J25" s="588">
        <f>J26+J27</f>
        <v>2150</v>
      </c>
      <c r="K25" s="588">
        <v>2133</v>
      </c>
      <c r="L25" s="588">
        <v>1863</v>
      </c>
      <c r="M25" s="588">
        <v>1733</v>
      </c>
    </row>
    <row r="26" spans="1:13" ht="13.5" customHeight="1">
      <c r="A26" s="241" t="s">
        <v>450</v>
      </c>
      <c r="B26" s="271"/>
      <c r="C26" s="357">
        <v>1063</v>
      </c>
      <c r="D26" s="590">
        <v>1119</v>
      </c>
      <c r="E26" s="590">
        <v>1057</v>
      </c>
      <c r="F26" s="590">
        <v>1192</v>
      </c>
      <c r="G26" s="590">
        <v>1116</v>
      </c>
      <c r="H26" s="590">
        <v>1084</v>
      </c>
      <c r="I26" s="590">
        <v>1232</v>
      </c>
      <c r="J26" s="591">
        <v>1126</v>
      </c>
      <c r="K26" s="591">
        <v>1163</v>
      </c>
      <c r="L26" s="591">
        <v>952</v>
      </c>
      <c r="M26" s="591">
        <v>914</v>
      </c>
    </row>
    <row r="27" spans="1:13" ht="13.5" customHeight="1">
      <c r="A27" s="44" t="s">
        <v>541</v>
      </c>
      <c r="B27" s="231"/>
      <c r="C27" s="357">
        <f>C25-C26</f>
        <v>1087</v>
      </c>
      <c r="D27" s="590">
        <v>1076</v>
      </c>
      <c r="E27" s="590">
        <v>1071</v>
      </c>
      <c r="F27" s="590">
        <v>1095</v>
      </c>
      <c r="G27" s="590">
        <v>1129</v>
      </c>
      <c r="H27" s="590">
        <v>1025</v>
      </c>
      <c r="I27" s="590">
        <v>1198</v>
      </c>
      <c r="J27" s="591">
        <v>1024</v>
      </c>
      <c r="K27" s="591">
        <v>970</v>
      </c>
      <c r="L27" s="591">
        <v>911</v>
      </c>
      <c r="M27" s="591">
        <v>819</v>
      </c>
    </row>
    <row r="28" spans="1:13" ht="13.5" customHeight="1">
      <c r="A28" s="44" t="s">
        <v>424</v>
      </c>
      <c r="B28" s="231"/>
      <c r="C28" s="357">
        <v>357</v>
      </c>
      <c r="D28" s="590">
        <v>405</v>
      </c>
      <c r="E28" s="590">
        <v>380</v>
      </c>
      <c r="F28" s="590">
        <v>399</v>
      </c>
      <c r="G28" s="590">
        <v>410</v>
      </c>
      <c r="H28" s="590">
        <v>371</v>
      </c>
      <c r="I28" s="590">
        <f>I30+I31+I32</f>
        <v>509</v>
      </c>
      <c r="J28" s="591">
        <f>J30+J31+J32</f>
        <v>438</v>
      </c>
      <c r="K28" s="591">
        <v>404</v>
      </c>
      <c r="L28" s="591">
        <v>421</v>
      </c>
      <c r="M28" s="591">
        <v>357</v>
      </c>
    </row>
    <row r="29" spans="1:13" ht="13.5" customHeight="1">
      <c r="A29" s="246" t="s">
        <v>29</v>
      </c>
      <c r="B29" s="186"/>
      <c r="C29" s="359">
        <v>730</v>
      </c>
      <c r="D29" s="590">
        <v>671</v>
      </c>
      <c r="E29" s="590">
        <v>691</v>
      </c>
      <c r="F29" s="590">
        <v>696</v>
      </c>
      <c r="G29" s="590">
        <v>719</v>
      </c>
      <c r="H29" s="590">
        <v>654</v>
      </c>
      <c r="I29" s="590">
        <v>689</v>
      </c>
      <c r="J29" s="591">
        <v>586</v>
      </c>
      <c r="K29" s="591">
        <v>566</v>
      </c>
      <c r="L29" s="591">
        <v>490</v>
      </c>
      <c r="M29" s="591">
        <v>462</v>
      </c>
    </row>
    <row r="30" spans="1:13" ht="13.5" customHeight="1">
      <c r="A30" s="241" t="s">
        <v>502</v>
      </c>
      <c r="B30" s="271"/>
      <c r="C30" s="353">
        <v>177</v>
      </c>
      <c r="D30" s="594">
        <v>230</v>
      </c>
      <c r="E30" s="594">
        <v>192</v>
      </c>
      <c r="F30" s="594">
        <v>195</v>
      </c>
      <c r="G30" s="594">
        <v>216</v>
      </c>
      <c r="H30" s="594">
        <v>224</v>
      </c>
      <c r="I30" s="594">
        <v>243</v>
      </c>
      <c r="J30" s="595">
        <v>263</v>
      </c>
      <c r="K30" s="595">
        <v>212</v>
      </c>
      <c r="L30" s="595">
        <v>223</v>
      </c>
      <c r="M30" s="595">
        <v>211</v>
      </c>
    </row>
    <row r="31" spans="1:13" ht="13.5" customHeight="1">
      <c r="A31" s="44" t="s">
        <v>565</v>
      </c>
      <c r="B31" s="231"/>
      <c r="C31" s="356">
        <v>169</v>
      </c>
      <c r="D31" s="590">
        <v>152</v>
      </c>
      <c r="E31" s="590">
        <v>173</v>
      </c>
      <c r="F31" s="590">
        <v>187</v>
      </c>
      <c r="G31" s="590">
        <v>183</v>
      </c>
      <c r="H31" s="590">
        <v>124</v>
      </c>
      <c r="I31" s="590">
        <v>239</v>
      </c>
      <c r="J31" s="591">
        <v>158</v>
      </c>
      <c r="K31" s="591">
        <v>185</v>
      </c>
      <c r="L31" s="591">
        <v>171</v>
      </c>
      <c r="M31" s="591">
        <v>131</v>
      </c>
    </row>
    <row r="32" spans="1:13" ht="13.5" customHeight="1">
      <c r="A32" s="246" t="s">
        <v>796</v>
      </c>
      <c r="B32" s="186"/>
      <c r="C32" s="356">
        <v>11</v>
      </c>
      <c r="D32" s="592">
        <v>23</v>
      </c>
      <c r="E32" s="592">
        <v>15</v>
      </c>
      <c r="F32" s="592">
        <v>17</v>
      </c>
      <c r="G32" s="592">
        <v>11</v>
      </c>
      <c r="H32" s="592">
        <v>23</v>
      </c>
      <c r="I32" s="592">
        <v>27</v>
      </c>
      <c r="J32" s="593">
        <v>17</v>
      </c>
      <c r="K32" s="593">
        <v>7</v>
      </c>
      <c r="L32" s="593">
        <v>27</v>
      </c>
      <c r="M32" s="593">
        <v>15</v>
      </c>
    </row>
    <row r="33" spans="1:13" ht="13.5" customHeight="1">
      <c r="A33" s="232" t="s">
        <v>358</v>
      </c>
      <c r="B33" s="266"/>
      <c r="C33" s="596">
        <v>614</v>
      </c>
      <c r="D33" s="619">
        <v>581</v>
      </c>
      <c r="E33" s="619">
        <v>575</v>
      </c>
      <c r="F33" s="619">
        <v>586</v>
      </c>
      <c r="G33" s="619">
        <v>607</v>
      </c>
      <c r="H33" s="619">
        <v>501</v>
      </c>
      <c r="I33" s="292">
        <f>SUM(I34:I42)</f>
        <v>599</v>
      </c>
      <c r="J33" s="588">
        <f>SUM(J34:J42)</f>
        <v>534</v>
      </c>
      <c r="K33" s="588">
        <v>516</v>
      </c>
      <c r="L33" s="588">
        <v>439</v>
      </c>
      <c r="M33" s="588">
        <v>388</v>
      </c>
    </row>
    <row r="34" spans="1:13" ht="13.5" customHeight="1">
      <c r="A34" s="241" t="s">
        <v>745</v>
      </c>
      <c r="B34" s="597" t="s">
        <v>806</v>
      </c>
      <c r="C34" s="354">
        <v>199</v>
      </c>
      <c r="D34" s="594">
        <v>115</v>
      </c>
      <c r="E34" s="594">
        <v>130</v>
      </c>
      <c r="F34" s="594">
        <v>136</v>
      </c>
      <c r="G34" s="594">
        <v>113</v>
      </c>
      <c r="H34" s="594">
        <v>118</v>
      </c>
      <c r="I34" s="293">
        <v>321</v>
      </c>
      <c r="J34" s="598">
        <v>212</v>
      </c>
      <c r="K34" s="599">
        <v>182</v>
      </c>
      <c r="L34" s="599">
        <v>159</v>
      </c>
      <c r="M34" s="599">
        <v>153</v>
      </c>
    </row>
    <row r="35" spans="1:13" ht="13.5" customHeight="1">
      <c r="A35" s="44"/>
      <c r="B35" s="219" t="s">
        <v>666</v>
      </c>
      <c r="C35" s="357">
        <v>13</v>
      </c>
      <c r="D35" s="590">
        <v>20</v>
      </c>
      <c r="E35" s="590">
        <v>20</v>
      </c>
      <c r="F35" s="590">
        <v>25</v>
      </c>
      <c r="G35" s="590">
        <v>11</v>
      </c>
      <c r="H35" s="590">
        <v>11</v>
      </c>
      <c r="I35" s="600"/>
      <c r="J35" s="601"/>
      <c r="K35" s="602"/>
      <c r="L35" s="602"/>
      <c r="M35" s="602"/>
    </row>
    <row r="36" spans="1:13" ht="13.5" customHeight="1">
      <c r="A36" s="246"/>
      <c r="B36" s="603" t="s">
        <v>456</v>
      </c>
      <c r="C36" s="360">
        <v>69</v>
      </c>
      <c r="D36" s="592">
        <v>62</v>
      </c>
      <c r="E36" s="592">
        <v>72</v>
      </c>
      <c r="F36" s="592">
        <v>60</v>
      </c>
      <c r="G36" s="592">
        <v>80</v>
      </c>
      <c r="H36" s="592">
        <v>52</v>
      </c>
      <c r="I36" s="296"/>
      <c r="J36" s="604"/>
      <c r="K36" s="605"/>
      <c r="L36" s="605"/>
      <c r="M36" s="605"/>
    </row>
    <row r="37" spans="1:13" ht="13.5" customHeight="1">
      <c r="A37" s="232" t="s">
        <v>50</v>
      </c>
      <c r="B37" s="266"/>
      <c r="C37" s="357">
        <v>73</v>
      </c>
      <c r="D37" s="590">
        <v>95</v>
      </c>
      <c r="E37" s="590">
        <v>89</v>
      </c>
      <c r="F37" s="590">
        <v>79</v>
      </c>
      <c r="G37" s="590">
        <v>91</v>
      </c>
      <c r="H37" s="590">
        <v>67</v>
      </c>
      <c r="I37" s="590">
        <v>64</v>
      </c>
      <c r="J37" s="591">
        <v>64</v>
      </c>
      <c r="K37" s="591">
        <v>69</v>
      </c>
      <c r="L37" s="591">
        <v>77</v>
      </c>
      <c r="M37" s="591">
        <v>66</v>
      </c>
    </row>
    <row r="38" spans="1:13" ht="13.5" customHeight="1">
      <c r="A38" s="241" t="s">
        <v>75</v>
      </c>
      <c r="B38" s="219" t="s">
        <v>769</v>
      </c>
      <c r="C38" s="620">
        <v>39</v>
      </c>
      <c r="D38" s="292">
        <v>45</v>
      </c>
      <c r="E38" s="292">
        <v>27</v>
      </c>
      <c r="F38" s="292">
        <v>27</v>
      </c>
      <c r="G38" s="292">
        <v>61</v>
      </c>
      <c r="H38" s="292">
        <v>50</v>
      </c>
      <c r="I38" s="621" t="s">
        <v>7</v>
      </c>
      <c r="J38" s="622" t="s">
        <v>7</v>
      </c>
      <c r="K38" s="622" t="s">
        <v>7</v>
      </c>
      <c r="L38" s="622" t="s">
        <v>7</v>
      </c>
      <c r="M38" s="622" t="s">
        <v>7</v>
      </c>
    </row>
    <row r="39" spans="1:13" ht="13.5" customHeight="1">
      <c r="A39" s="241" t="s">
        <v>486</v>
      </c>
      <c r="B39" s="597" t="s">
        <v>176</v>
      </c>
      <c r="C39" s="357">
        <v>72</v>
      </c>
      <c r="D39" s="590">
        <v>99</v>
      </c>
      <c r="E39" s="590">
        <v>106</v>
      </c>
      <c r="F39" s="590">
        <v>84</v>
      </c>
      <c r="G39" s="590">
        <v>114</v>
      </c>
      <c r="H39" s="590">
        <v>87</v>
      </c>
      <c r="I39" s="293">
        <v>126</v>
      </c>
      <c r="J39" s="598">
        <v>177</v>
      </c>
      <c r="K39" s="602">
        <v>193</v>
      </c>
      <c r="L39" s="602">
        <v>132</v>
      </c>
      <c r="M39" s="602">
        <v>122</v>
      </c>
    </row>
    <row r="40" spans="1:13" ht="13.5" customHeight="1">
      <c r="A40" s="246"/>
      <c r="B40" s="603" t="s">
        <v>519</v>
      </c>
      <c r="C40" s="360">
        <v>56</v>
      </c>
      <c r="D40" s="592">
        <v>63</v>
      </c>
      <c r="E40" s="592">
        <v>56</v>
      </c>
      <c r="F40" s="592">
        <v>66</v>
      </c>
      <c r="G40" s="592">
        <v>51</v>
      </c>
      <c r="H40" s="592">
        <v>45</v>
      </c>
      <c r="I40" s="296"/>
      <c r="J40" s="604"/>
      <c r="K40" s="605"/>
      <c r="L40" s="605"/>
      <c r="M40" s="605"/>
    </row>
    <row r="41" spans="1:13" ht="13.5" customHeight="1">
      <c r="A41" s="44" t="s">
        <v>422</v>
      </c>
      <c r="B41" s="219" t="s">
        <v>735</v>
      </c>
      <c r="C41" s="357">
        <v>67</v>
      </c>
      <c r="D41" s="590">
        <v>68</v>
      </c>
      <c r="E41" s="590">
        <v>65</v>
      </c>
      <c r="F41" s="590">
        <v>92</v>
      </c>
      <c r="G41" s="590">
        <v>55</v>
      </c>
      <c r="H41" s="590">
        <v>46</v>
      </c>
      <c r="I41" s="293">
        <v>88</v>
      </c>
      <c r="J41" s="598">
        <v>81</v>
      </c>
      <c r="K41" s="602">
        <v>72</v>
      </c>
      <c r="L41" s="602">
        <v>71</v>
      </c>
      <c r="M41" s="602">
        <v>47</v>
      </c>
    </row>
    <row r="42" spans="1:13" ht="13.5">
      <c r="A42" s="608"/>
      <c r="B42" s="224" t="s">
        <v>397</v>
      </c>
      <c r="C42" s="364">
        <v>26</v>
      </c>
      <c r="D42" s="609">
        <v>14</v>
      </c>
      <c r="E42" s="609">
        <v>10</v>
      </c>
      <c r="F42" s="609">
        <v>17</v>
      </c>
      <c r="G42" s="609">
        <v>31</v>
      </c>
      <c r="H42" s="609">
        <v>25</v>
      </c>
      <c r="I42" s="610"/>
      <c r="J42" s="611"/>
      <c r="K42" s="612"/>
      <c r="L42" s="612"/>
      <c r="M42" s="612"/>
    </row>
    <row r="43" spans="1:10" ht="16.5" customHeight="1">
      <c r="A43" s="175" t="s">
        <v>634</v>
      </c>
      <c r="F43" s="623"/>
      <c r="G43" s="9"/>
      <c r="H43" s="9"/>
      <c r="I43" s="9"/>
      <c r="J43" s="624"/>
    </row>
  </sheetData>
  <sheetProtection/>
  <mergeCells count="58"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A14"/>
    <mergeCell ref="I12:I14"/>
    <mergeCell ref="J12:J14"/>
    <mergeCell ref="K12:K14"/>
    <mergeCell ref="L12:L14"/>
    <mergeCell ref="M12:M14"/>
    <mergeCell ref="A15:B15"/>
    <mergeCell ref="A17:A18"/>
    <mergeCell ref="I17:I18"/>
    <mergeCell ref="J17:J18"/>
    <mergeCell ref="K17:K18"/>
    <mergeCell ref="L17:L18"/>
    <mergeCell ref="M17:M18"/>
    <mergeCell ref="A19:A20"/>
    <mergeCell ref="I19:I20"/>
    <mergeCell ref="J19:J20"/>
    <mergeCell ref="K19:K20"/>
    <mergeCell ref="L19:L20"/>
    <mergeCell ref="M19:M20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A36"/>
    <mergeCell ref="I34:I36"/>
    <mergeCell ref="J34:J36"/>
    <mergeCell ref="K34:K36"/>
    <mergeCell ref="L34:L36"/>
    <mergeCell ref="M34:M36"/>
    <mergeCell ref="A37:B37"/>
    <mergeCell ref="A39:A40"/>
    <mergeCell ref="I39:I40"/>
    <mergeCell ref="J39:J40"/>
    <mergeCell ref="K39:K40"/>
    <mergeCell ref="L39:L40"/>
    <mergeCell ref="M39:M40"/>
    <mergeCell ref="A41:A42"/>
    <mergeCell ref="I41:I42"/>
    <mergeCell ref="J41:J42"/>
    <mergeCell ref="K41:K42"/>
    <mergeCell ref="L41:L42"/>
    <mergeCell ref="M41:M42"/>
  </mergeCells>
  <printOptions/>
  <pageMargins left="0.984251968503937" right="0.6299212598425197" top="0.3937007874015748" bottom="0.3937007874015748" header="0.5118110236220472" footer="0.1968503937007874"/>
  <pageSetup horizontalDpi="600" verticalDpi="600" orientation="landscape" paperSize="9" scale="97" r:id="rId1"/>
  <headerFooter alignWithMargins="0">
    <oddFooter>&amp;L&amp;"ＭＳ Ｐ明朝,標準"&amp;10－１４－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1" sqref="A1:IV65536"/>
    </sheetView>
  </sheetViews>
  <sheetFormatPr defaultColWidth="9.00390625" defaultRowHeight="13.5"/>
  <cols>
    <col min="1" max="1" width="25.875" style="45" customWidth="1"/>
    <col min="2" max="2" width="10.25390625" style="45" customWidth="1"/>
    <col min="3" max="10" width="10.125" style="45" customWidth="1"/>
    <col min="11" max="11" width="10.25390625" style="45" customWidth="1"/>
    <col min="12" max="16384" width="9.00390625" style="45" customWidth="1"/>
  </cols>
  <sheetData>
    <row r="1" spans="1:11" ht="16.5" customHeight="1">
      <c r="A1" s="45" t="s">
        <v>820</v>
      </c>
      <c r="I1" s="182"/>
      <c r="J1" s="182"/>
      <c r="K1" s="182" t="s">
        <v>711</v>
      </c>
    </row>
    <row r="2" spans="1:11" ht="16.5" customHeight="1">
      <c r="A2" s="95" t="s">
        <v>604</v>
      </c>
      <c r="B2" s="258" t="s">
        <v>792</v>
      </c>
      <c r="C2" s="258" t="s">
        <v>35</v>
      </c>
      <c r="D2" s="258" t="s">
        <v>713</v>
      </c>
      <c r="E2" s="258" t="s">
        <v>180</v>
      </c>
      <c r="F2" s="258" t="s">
        <v>66</v>
      </c>
      <c r="G2" s="258" t="s">
        <v>45</v>
      </c>
      <c r="H2" s="258" t="s">
        <v>197</v>
      </c>
      <c r="I2" s="257" t="s">
        <v>431</v>
      </c>
      <c r="J2" s="257" t="s">
        <v>571</v>
      </c>
      <c r="K2" s="257" t="s">
        <v>621</v>
      </c>
    </row>
    <row r="3" spans="1:11" ht="12.75" customHeight="1">
      <c r="A3" s="625" t="s">
        <v>14</v>
      </c>
      <c r="B3" s="626"/>
      <c r="C3" s="626"/>
      <c r="D3" s="626"/>
      <c r="E3" s="626"/>
      <c r="F3" s="626"/>
      <c r="G3" s="626"/>
      <c r="H3" s="626"/>
      <c r="I3" s="626"/>
      <c r="J3" s="626"/>
      <c r="K3" s="627"/>
    </row>
    <row r="4" spans="1:11" ht="16.5" customHeight="1">
      <c r="A4" s="628" t="s">
        <v>475</v>
      </c>
      <c r="B4" s="629">
        <v>25686</v>
      </c>
      <c r="C4" s="629">
        <v>25379</v>
      </c>
      <c r="D4" s="629">
        <v>27265</v>
      </c>
      <c r="E4" s="629">
        <v>26697</v>
      </c>
      <c r="F4" s="629">
        <v>27481</v>
      </c>
      <c r="G4" s="629">
        <v>26703</v>
      </c>
      <c r="H4" s="629">
        <v>26395</v>
      </c>
      <c r="I4" s="630">
        <v>26978</v>
      </c>
      <c r="J4" s="630">
        <v>25729</v>
      </c>
      <c r="K4" s="630">
        <f>SUM(K5:K23)</f>
        <v>26108</v>
      </c>
    </row>
    <row r="5" spans="1:11" ht="16.5" customHeight="1">
      <c r="A5" s="631" t="s">
        <v>174</v>
      </c>
      <c r="B5" s="517">
        <v>10019</v>
      </c>
      <c r="C5" s="517">
        <v>8543</v>
      </c>
      <c r="D5" s="517">
        <v>7577</v>
      </c>
      <c r="E5" s="517">
        <v>5651</v>
      </c>
      <c r="F5" s="517">
        <v>4803</v>
      </c>
      <c r="G5" s="517">
        <v>4553</v>
      </c>
      <c r="H5" s="517">
        <v>3796</v>
      </c>
      <c r="I5" s="516">
        <v>3424</v>
      </c>
      <c r="J5" s="516">
        <v>2822</v>
      </c>
      <c r="K5" s="516">
        <v>2996</v>
      </c>
    </row>
    <row r="6" spans="1:11" ht="16.5" customHeight="1">
      <c r="A6" s="631" t="s">
        <v>349</v>
      </c>
      <c r="B6" s="517">
        <v>336</v>
      </c>
      <c r="C6" s="517">
        <v>111</v>
      </c>
      <c r="D6" s="517">
        <v>104</v>
      </c>
      <c r="E6" s="517">
        <v>99</v>
      </c>
      <c r="F6" s="517">
        <v>109</v>
      </c>
      <c r="G6" s="517">
        <v>121</v>
      </c>
      <c r="H6" s="517">
        <v>100</v>
      </c>
      <c r="I6" s="516">
        <v>89</v>
      </c>
      <c r="J6" s="516">
        <v>72</v>
      </c>
      <c r="K6" s="516">
        <v>39</v>
      </c>
    </row>
    <row r="7" spans="1:11" ht="16.5" customHeight="1">
      <c r="A7" s="631" t="s">
        <v>11</v>
      </c>
      <c r="B7" s="517">
        <v>12</v>
      </c>
      <c r="C7" s="517">
        <v>9</v>
      </c>
      <c r="D7" s="517">
        <v>2</v>
      </c>
      <c r="E7" s="517">
        <v>3</v>
      </c>
      <c r="F7" s="517">
        <v>2</v>
      </c>
      <c r="G7" s="517">
        <v>1</v>
      </c>
      <c r="H7" s="517">
        <v>2</v>
      </c>
      <c r="I7" s="516">
        <v>2</v>
      </c>
      <c r="J7" s="516">
        <v>1</v>
      </c>
      <c r="K7" s="516">
        <v>8</v>
      </c>
    </row>
    <row r="8" spans="1:11" ht="16.5" customHeight="1">
      <c r="A8" s="625" t="s">
        <v>372</v>
      </c>
      <c r="B8" s="632">
        <v>138</v>
      </c>
      <c r="C8" s="632">
        <v>127</v>
      </c>
      <c r="D8" s="632">
        <v>55</v>
      </c>
      <c r="E8" s="632">
        <v>57</v>
      </c>
      <c r="F8" s="632">
        <v>59</v>
      </c>
      <c r="G8" s="632">
        <v>86</v>
      </c>
      <c r="H8" s="632">
        <v>74</v>
      </c>
      <c r="I8" s="633">
        <v>12</v>
      </c>
      <c r="J8" s="633">
        <v>11</v>
      </c>
      <c r="K8" s="633">
        <v>14</v>
      </c>
    </row>
    <row r="9" spans="1:11" ht="16.5" customHeight="1">
      <c r="A9" s="631" t="s">
        <v>578</v>
      </c>
      <c r="B9" s="517">
        <v>1646</v>
      </c>
      <c r="C9" s="517">
        <v>1540</v>
      </c>
      <c r="D9" s="517">
        <v>1624</v>
      </c>
      <c r="E9" s="517">
        <v>2224</v>
      </c>
      <c r="F9" s="517">
        <v>2963</v>
      </c>
      <c r="G9" s="517">
        <v>2430</v>
      </c>
      <c r="H9" s="517">
        <v>2506</v>
      </c>
      <c r="I9" s="516">
        <v>2998</v>
      </c>
      <c r="J9" s="516">
        <v>3247</v>
      </c>
      <c r="K9" s="516">
        <v>2655</v>
      </c>
    </row>
    <row r="10" spans="1:13" ht="16.5" customHeight="1">
      <c r="A10" s="628" t="s">
        <v>379</v>
      </c>
      <c r="B10" s="629">
        <v>3797</v>
      </c>
      <c r="C10" s="629">
        <v>4151</v>
      </c>
      <c r="D10" s="629">
        <v>5479</v>
      </c>
      <c r="E10" s="629">
        <v>5055</v>
      </c>
      <c r="F10" s="629">
        <v>5205</v>
      </c>
      <c r="G10" s="629">
        <v>5351</v>
      </c>
      <c r="H10" s="629">
        <v>5497</v>
      </c>
      <c r="I10" s="630">
        <v>5015</v>
      </c>
      <c r="J10" s="630">
        <v>4422</v>
      </c>
      <c r="K10" s="630">
        <v>3923</v>
      </c>
      <c r="M10" s="634"/>
    </row>
    <row r="11" spans="1:11" ht="16.5" customHeight="1">
      <c r="A11" s="635" t="s">
        <v>597</v>
      </c>
      <c r="B11" s="517">
        <v>137</v>
      </c>
      <c r="C11" s="517">
        <v>127</v>
      </c>
      <c r="D11" s="517">
        <v>144</v>
      </c>
      <c r="E11" s="517">
        <v>160</v>
      </c>
      <c r="F11" s="517">
        <v>165</v>
      </c>
      <c r="G11" s="517">
        <v>185</v>
      </c>
      <c r="H11" s="517">
        <v>194</v>
      </c>
      <c r="I11" s="516">
        <v>184</v>
      </c>
      <c r="J11" s="516">
        <v>187</v>
      </c>
      <c r="K11" s="516">
        <v>161</v>
      </c>
    </row>
    <row r="12" spans="1:11" ht="16.5" customHeight="1">
      <c r="A12" s="631" t="s">
        <v>88</v>
      </c>
      <c r="B12" s="517" t="s">
        <v>229</v>
      </c>
      <c r="C12" s="517" t="s">
        <v>229</v>
      </c>
      <c r="D12" s="517" t="s">
        <v>229</v>
      </c>
      <c r="E12" s="517" t="s">
        <v>229</v>
      </c>
      <c r="F12" s="517" t="s">
        <v>229</v>
      </c>
      <c r="G12" s="517" t="s">
        <v>229</v>
      </c>
      <c r="H12" s="517" t="s">
        <v>229</v>
      </c>
      <c r="I12" s="517" t="s">
        <v>229</v>
      </c>
      <c r="J12" s="517" t="s">
        <v>229</v>
      </c>
      <c r="K12" s="516">
        <v>116</v>
      </c>
    </row>
    <row r="13" spans="1:11" ht="16.5" customHeight="1">
      <c r="A13" s="631" t="s">
        <v>104</v>
      </c>
      <c r="B13" s="517">
        <v>1227</v>
      </c>
      <c r="C13" s="517">
        <v>1347</v>
      </c>
      <c r="D13" s="517">
        <v>1398</v>
      </c>
      <c r="E13" s="517">
        <v>1306</v>
      </c>
      <c r="F13" s="517">
        <v>1227</v>
      </c>
      <c r="G13" s="517">
        <v>1181</v>
      </c>
      <c r="H13" s="517">
        <v>1109</v>
      </c>
      <c r="I13" s="516">
        <v>1043</v>
      </c>
      <c r="J13" s="516">
        <v>974</v>
      </c>
      <c r="K13" s="516">
        <v>725</v>
      </c>
    </row>
    <row r="14" spans="1:11" ht="16.5" customHeight="1">
      <c r="A14" s="631" t="s">
        <v>376</v>
      </c>
      <c r="B14" s="517">
        <v>3745</v>
      </c>
      <c r="C14" s="517">
        <v>4241</v>
      </c>
      <c r="D14" s="517">
        <v>4779</v>
      </c>
      <c r="E14" s="517">
        <v>5589</v>
      </c>
      <c r="F14" s="517">
        <v>5848</v>
      </c>
      <c r="G14" s="517">
        <v>5436</v>
      </c>
      <c r="H14" s="517">
        <v>5263</v>
      </c>
      <c r="I14" s="516">
        <v>5575</v>
      </c>
      <c r="J14" s="516">
        <v>5022</v>
      </c>
      <c r="K14" s="516">
        <v>4067</v>
      </c>
    </row>
    <row r="15" spans="1:11" ht="16.5" customHeight="1">
      <c r="A15" s="631" t="s">
        <v>339</v>
      </c>
      <c r="B15" s="517">
        <v>338</v>
      </c>
      <c r="C15" s="517">
        <v>408</v>
      </c>
      <c r="D15" s="517">
        <v>407</v>
      </c>
      <c r="E15" s="517">
        <v>466</v>
      </c>
      <c r="F15" s="517">
        <v>568</v>
      </c>
      <c r="G15" s="517">
        <v>607</v>
      </c>
      <c r="H15" s="517">
        <v>616</v>
      </c>
      <c r="I15" s="516">
        <v>577</v>
      </c>
      <c r="J15" s="516">
        <v>525</v>
      </c>
      <c r="K15" s="516">
        <v>494</v>
      </c>
    </row>
    <row r="16" spans="1:11" ht="16.5" customHeight="1">
      <c r="A16" s="631" t="s">
        <v>819</v>
      </c>
      <c r="B16" s="517"/>
      <c r="C16" s="517"/>
      <c r="D16" s="517">
        <v>44</v>
      </c>
      <c r="E16" s="517">
        <v>65</v>
      </c>
      <c r="F16" s="517">
        <v>56</v>
      </c>
      <c r="G16" s="517">
        <v>63</v>
      </c>
      <c r="H16" s="517">
        <v>82</v>
      </c>
      <c r="I16" s="516">
        <v>86</v>
      </c>
      <c r="J16" s="516">
        <v>92</v>
      </c>
      <c r="K16" s="516">
        <v>109</v>
      </c>
    </row>
    <row r="17" spans="1:11" ht="16.5" customHeight="1">
      <c r="A17" s="631" t="s">
        <v>28</v>
      </c>
      <c r="B17" s="517" t="s">
        <v>229</v>
      </c>
      <c r="C17" s="517" t="s">
        <v>229</v>
      </c>
      <c r="D17" s="517" t="s">
        <v>229</v>
      </c>
      <c r="E17" s="517" t="s">
        <v>229</v>
      </c>
      <c r="F17" s="517" t="s">
        <v>229</v>
      </c>
      <c r="G17" s="517" t="s">
        <v>229</v>
      </c>
      <c r="H17" s="517" t="s">
        <v>229</v>
      </c>
      <c r="I17" s="517" t="s">
        <v>229</v>
      </c>
      <c r="J17" s="517" t="s">
        <v>229</v>
      </c>
      <c r="K17" s="516">
        <v>1423</v>
      </c>
    </row>
    <row r="18" spans="1:11" ht="16.5" customHeight="1">
      <c r="A18" s="631" t="s">
        <v>821</v>
      </c>
      <c r="B18" s="517" t="s">
        <v>229</v>
      </c>
      <c r="C18" s="517" t="s">
        <v>229</v>
      </c>
      <c r="D18" s="517" t="s">
        <v>229</v>
      </c>
      <c r="E18" s="517" t="s">
        <v>229</v>
      </c>
      <c r="F18" s="517" t="s">
        <v>229</v>
      </c>
      <c r="G18" s="517" t="s">
        <v>229</v>
      </c>
      <c r="H18" s="517" t="s">
        <v>229</v>
      </c>
      <c r="I18" s="517" t="s">
        <v>229</v>
      </c>
      <c r="J18" s="517" t="s">
        <v>229</v>
      </c>
      <c r="K18" s="516">
        <v>3099</v>
      </c>
    </row>
    <row r="19" spans="1:11" ht="16.5" customHeight="1">
      <c r="A19" s="631" t="s">
        <v>790</v>
      </c>
      <c r="B19" s="517" t="s">
        <v>229</v>
      </c>
      <c r="C19" s="517" t="s">
        <v>229</v>
      </c>
      <c r="D19" s="517" t="s">
        <v>229</v>
      </c>
      <c r="E19" s="517" t="s">
        <v>229</v>
      </c>
      <c r="F19" s="517" t="s">
        <v>229</v>
      </c>
      <c r="G19" s="517" t="s">
        <v>229</v>
      </c>
      <c r="H19" s="517" t="s">
        <v>229</v>
      </c>
      <c r="I19" s="517" t="s">
        <v>229</v>
      </c>
      <c r="J19" s="517" t="s">
        <v>229</v>
      </c>
      <c r="K19" s="516">
        <v>1202</v>
      </c>
    </row>
    <row r="20" spans="1:11" ht="16.5" customHeight="1">
      <c r="A20" s="631" t="s">
        <v>192</v>
      </c>
      <c r="B20" s="517" t="s">
        <v>229</v>
      </c>
      <c r="C20" s="517" t="s">
        <v>229</v>
      </c>
      <c r="D20" s="517" t="s">
        <v>229</v>
      </c>
      <c r="E20" s="517" t="s">
        <v>229</v>
      </c>
      <c r="F20" s="517" t="s">
        <v>229</v>
      </c>
      <c r="G20" s="517" t="s">
        <v>229</v>
      </c>
      <c r="H20" s="517" t="s">
        <v>229</v>
      </c>
      <c r="I20" s="517" t="s">
        <v>229</v>
      </c>
      <c r="J20" s="517" t="s">
        <v>229</v>
      </c>
      <c r="K20" s="516">
        <v>519</v>
      </c>
    </row>
    <row r="21" spans="1:11" ht="16.5" customHeight="1">
      <c r="A21" s="636" t="s">
        <v>94</v>
      </c>
      <c r="B21" s="517">
        <v>3637</v>
      </c>
      <c r="C21" s="517">
        <v>4035</v>
      </c>
      <c r="D21" s="517">
        <v>4845</v>
      </c>
      <c r="E21" s="517">
        <v>5208</v>
      </c>
      <c r="F21" s="517">
        <v>5630</v>
      </c>
      <c r="G21" s="517">
        <v>5857</v>
      </c>
      <c r="H21" s="517">
        <v>6432</v>
      </c>
      <c r="I21" s="516">
        <v>7039</v>
      </c>
      <c r="J21" s="516">
        <v>7449</v>
      </c>
      <c r="K21" s="516">
        <v>3095</v>
      </c>
    </row>
    <row r="22" spans="1:11" ht="16.5" customHeight="1">
      <c r="A22" s="637" t="s">
        <v>57</v>
      </c>
      <c r="B22" s="517">
        <v>649</v>
      </c>
      <c r="C22" s="517">
        <v>728</v>
      </c>
      <c r="D22" s="517">
        <v>798</v>
      </c>
      <c r="E22" s="517">
        <v>797</v>
      </c>
      <c r="F22" s="517">
        <v>834</v>
      </c>
      <c r="G22" s="517">
        <v>803</v>
      </c>
      <c r="H22" s="517">
        <v>713</v>
      </c>
      <c r="I22" s="516">
        <v>845</v>
      </c>
      <c r="J22" s="516">
        <v>841</v>
      </c>
      <c r="K22" s="516">
        <v>972</v>
      </c>
    </row>
    <row r="23" spans="1:11" ht="16.5" customHeight="1">
      <c r="A23" s="638" t="s">
        <v>451</v>
      </c>
      <c r="B23" s="565">
        <v>5</v>
      </c>
      <c r="C23" s="565">
        <v>12</v>
      </c>
      <c r="D23" s="565">
        <v>9</v>
      </c>
      <c r="E23" s="565">
        <v>17</v>
      </c>
      <c r="F23" s="565">
        <v>12</v>
      </c>
      <c r="G23" s="565">
        <v>29</v>
      </c>
      <c r="H23" s="565">
        <v>11</v>
      </c>
      <c r="I23" s="563">
        <v>89</v>
      </c>
      <c r="J23" s="563">
        <v>64</v>
      </c>
      <c r="K23" s="563">
        <v>491</v>
      </c>
    </row>
    <row r="24" spans="1:11" ht="14.25" customHeight="1">
      <c r="A24" s="631" t="s">
        <v>14</v>
      </c>
      <c r="B24" s="517"/>
      <c r="C24" s="517"/>
      <c r="D24" s="517"/>
      <c r="E24" s="517"/>
      <c r="F24" s="517"/>
      <c r="G24" s="517"/>
      <c r="H24" s="517"/>
      <c r="I24" s="516"/>
      <c r="J24" s="516"/>
      <c r="K24" s="516"/>
    </row>
    <row r="25" spans="1:11" ht="16.5" customHeight="1">
      <c r="A25" s="631" t="s">
        <v>68</v>
      </c>
      <c r="B25" s="517">
        <v>10367</v>
      </c>
      <c r="C25" s="517">
        <v>8663</v>
      </c>
      <c r="D25" s="517">
        <v>7683</v>
      </c>
      <c r="E25" s="517">
        <v>5753</v>
      </c>
      <c r="F25" s="517">
        <v>4914</v>
      </c>
      <c r="G25" s="517">
        <v>4675</v>
      </c>
      <c r="H25" s="517">
        <v>3898</v>
      </c>
      <c r="I25" s="516">
        <v>3515</v>
      </c>
      <c r="J25" s="516">
        <v>2895</v>
      </c>
      <c r="K25" s="516">
        <f>SUM(K5:K7)</f>
        <v>3043</v>
      </c>
    </row>
    <row r="26" spans="1:11" ht="16.5" customHeight="1">
      <c r="A26" s="631" t="s">
        <v>709</v>
      </c>
      <c r="B26" s="517">
        <v>5581</v>
      </c>
      <c r="C26" s="517">
        <v>5818</v>
      </c>
      <c r="D26" s="517">
        <v>7158</v>
      </c>
      <c r="E26" s="517">
        <v>7336</v>
      </c>
      <c r="F26" s="517">
        <v>8227</v>
      </c>
      <c r="G26" s="517">
        <v>7867</v>
      </c>
      <c r="H26" s="517">
        <v>8077</v>
      </c>
      <c r="I26" s="516">
        <v>8025</v>
      </c>
      <c r="J26" s="516">
        <v>7680</v>
      </c>
      <c r="K26" s="516">
        <f>SUM(K8:K10)</f>
        <v>6592</v>
      </c>
    </row>
    <row r="27" spans="1:12" ht="16.5" customHeight="1">
      <c r="A27" s="631" t="s">
        <v>664</v>
      </c>
      <c r="B27" s="517">
        <v>9733</v>
      </c>
      <c r="C27" s="517">
        <v>10886</v>
      </c>
      <c r="D27" s="517">
        <v>12415</v>
      </c>
      <c r="E27" s="517">
        <v>13591</v>
      </c>
      <c r="F27" s="517">
        <v>14328</v>
      </c>
      <c r="G27" s="517">
        <v>14132</v>
      </c>
      <c r="H27" s="517">
        <v>14409</v>
      </c>
      <c r="I27" s="516">
        <v>15349</v>
      </c>
      <c r="J27" s="516">
        <v>15090</v>
      </c>
      <c r="K27" s="630">
        <f>SUM(K11:K22)</f>
        <v>15982</v>
      </c>
      <c r="L27" s="639"/>
    </row>
    <row r="28" spans="1:11" ht="16.5" customHeight="1">
      <c r="A28" s="631" t="s">
        <v>574</v>
      </c>
      <c r="B28" s="522">
        <v>40.4</v>
      </c>
      <c r="C28" s="522">
        <v>34.1</v>
      </c>
      <c r="D28" s="522">
        <v>28.2</v>
      </c>
      <c r="E28" s="522">
        <v>21.5</v>
      </c>
      <c r="F28" s="522">
        <v>17.9</v>
      </c>
      <c r="G28" s="522">
        <v>17.5</v>
      </c>
      <c r="H28" s="522">
        <v>14.8</v>
      </c>
      <c r="I28" s="640">
        <v>13</v>
      </c>
      <c r="J28" s="640">
        <v>11.3</v>
      </c>
      <c r="K28" s="640">
        <f>K25/K4*100</f>
        <v>11.655431285429753</v>
      </c>
    </row>
    <row r="29" spans="1:11" ht="16.5" customHeight="1">
      <c r="A29" s="631" t="s">
        <v>500</v>
      </c>
      <c r="B29" s="522">
        <v>21.7</v>
      </c>
      <c r="C29" s="522">
        <v>22.9</v>
      </c>
      <c r="D29" s="522">
        <v>26.3</v>
      </c>
      <c r="E29" s="522">
        <v>27.5</v>
      </c>
      <c r="F29" s="522">
        <v>29.9</v>
      </c>
      <c r="G29" s="522">
        <v>29.5</v>
      </c>
      <c r="H29" s="522">
        <v>30.6</v>
      </c>
      <c r="I29" s="640">
        <v>29.7</v>
      </c>
      <c r="J29" s="640">
        <v>29.8</v>
      </c>
      <c r="K29" s="640">
        <f>K26/K4*100</f>
        <v>25.248965834227054</v>
      </c>
    </row>
    <row r="30" spans="1:11" ht="16.5" customHeight="1">
      <c r="A30" s="628" t="s">
        <v>625</v>
      </c>
      <c r="B30" s="641">
        <v>37.9</v>
      </c>
      <c r="C30" s="641">
        <v>42.9</v>
      </c>
      <c r="D30" s="641">
        <v>45.5</v>
      </c>
      <c r="E30" s="641">
        <v>50.9</v>
      </c>
      <c r="F30" s="641">
        <v>52.1</v>
      </c>
      <c r="G30" s="641">
        <v>52.9</v>
      </c>
      <c r="H30" s="641">
        <v>54.6</v>
      </c>
      <c r="I30" s="642">
        <v>56.9</v>
      </c>
      <c r="J30" s="642">
        <v>58.6</v>
      </c>
      <c r="K30" s="642">
        <f>K27/K4*100</f>
        <v>61.21495327102804</v>
      </c>
    </row>
    <row r="31" spans="1:11" ht="16.5" customHeight="1">
      <c r="A31" s="631" t="s">
        <v>198</v>
      </c>
      <c r="B31" s="643"/>
      <c r="C31" s="643"/>
      <c r="D31" s="643"/>
      <c r="E31" s="643"/>
      <c r="F31" s="643"/>
      <c r="G31" s="643"/>
      <c r="H31" s="643"/>
      <c r="I31" s="644"/>
      <c r="J31" s="644"/>
      <c r="K31" s="644"/>
    </row>
    <row r="32" spans="1:11" ht="16.5" customHeight="1">
      <c r="A32" s="631" t="s">
        <v>92</v>
      </c>
      <c r="B32" s="517">
        <v>25840</v>
      </c>
      <c r="C32" s="517">
        <v>25764</v>
      </c>
      <c r="D32" s="517">
        <v>27631</v>
      </c>
      <c r="E32" s="517">
        <v>27280</v>
      </c>
      <c r="F32" s="517">
        <v>28093</v>
      </c>
      <c r="G32" s="517">
        <v>27588</v>
      </c>
      <c r="H32" s="517">
        <v>27184</v>
      </c>
      <c r="I32" s="516">
        <v>27851</v>
      </c>
      <c r="J32" s="516">
        <v>26834</v>
      </c>
      <c r="K32" s="516">
        <f>K33+K34</f>
        <v>27798</v>
      </c>
    </row>
    <row r="33" spans="1:11" ht="16.5" customHeight="1">
      <c r="A33" s="631" t="s">
        <v>321</v>
      </c>
      <c r="B33" s="517">
        <v>25686</v>
      </c>
      <c r="C33" s="517">
        <v>25379</v>
      </c>
      <c r="D33" s="517">
        <v>27265</v>
      </c>
      <c r="E33" s="517">
        <v>26697</v>
      </c>
      <c r="F33" s="517">
        <v>27481</v>
      </c>
      <c r="G33" s="517">
        <v>26703</v>
      </c>
      <c r="H33" s="517">
        <v>26395</v>
      </c>
      <c r="I33" s="516">
        <v>26978</v>
      </c>
      <c r="J33" s="516">
        <v>25729</v>
      </c>
      <c r="K33" s="516">
        <v>26108</v>
      </c>
    </row>
    <row r="34" spans="1:11" ht="16.5" customHeight="1">
      <c r="A34" s="631" t="s">
        <v>48</v>
      </c>
      <c r="B34" s="517">
        <v>154</v>
      </c>
      <c r="C34" s="517">
        <v>385</v>
      </c>
      <c r="D34" s="517">
        <v>366</v>
      </c>
      <c r="E34" s="517">
        <v>583</v>
      </c>
      <c r="F34" s="517">
        <v>612</v>
      </c>
      <c r="G34" s="517">
        <v>885</v>
      </c>
      <c r="H34" s="517">
        <v>789</v>
      </c>
      <c r="I34" s="516">
        <v>873</v>
      </c>
      <c r="J34" s="516">
        <v>1105</v>
      </c>
      <c r="K34" s="516">
        <v>1690</v>
      </c>
    </row>
    <row r="35" spans="1:11" ht="16.5" customHeight="1">
      <c r="A35" s="631" t="s">
        <v>442</v>
      </c>
      <c r="B35" s="517">
        <v>9971</v>
      </c>
      <c r="C35" s="517">
        <v>11221</v>
      </c>
      <c r="D35" s="517">
        <v>10474</v>
      </c>
      <c r="E35" s="517">
        <v>12063</v>
      </c>
      <c r="F35" s="517">
        <v>12677</v>
      </c>
      <c r="G35" s="517">
        <v>13561</v>
      </c>
      <c r="H35" s="517">
        <v>14796</v>
      </c>
      <c r="I35" s="516">
        <v>14658</v>
      </c>
      <c r="J35" s="516">
        <v>15367</v>
      </c>
      <c r="K35" s="516">
        <v>17170</v>
      </c>
    </row>
    <row r="36" spans="1:11" ht="16.5" customHeight="1">
      <c r="A36" s="631" t="s">
        <v>719</v>
      </c>
      <c r="B36" s="645">
        <v>72.1</v>
      </c>
      <c r="C36" s="645">
        <v>69.6</v>
      </c>
      <c r="D36" s="645">
        <v>72.5</v>
      </c>
      <c r="E36" s="645">
        <v>69.3</v>
      </c>
      <c r="F36" s="645">
        <v>68.8</v>
      </c>
      <c r="G36" s="645">
        <v>67</v>
      </c>
      <c r="H36" s="645">
        <v>64.7</v>
      </c>
      <c r="I36" s="646">
        <v>65.5</v>
      </c>
      <c r="J36" s="646">
        <v>63.5</v>
      </c>
      <c r="K36" s="646">
        <f>K32/K38*100</f>
        <v>61.817292296744355</v>
      </c>
    </row>
    <row r="37" spans="1:11" ht="16.5" customHeight="1">
      <c r="A37" s="631" t="s">
        <v>196</v>
      </c>
      <c r="B37" s="645">
        <v>0.6</v>
      </c>
      <c r="C37" s="645">
        <v>1.5</v>
      </c>
      <c r="D37" s="645">
        <v>1.3</v>
      </c>
      <c r="E37" s="645">
        <v>2.1</v>
      </c>
      <c r="F37" s="645">
        <v>2.2</v>
      </c>
      <c r="G37" s="645">
        <v>3.2</v>
      </c>
      <c r="H37" s="645">
        <v>2.9</v>
      </c>
      <c r="I37" s="646">
        <v>3.1</v>
      </c>
      <c r="J37" s="646">
        <v>4.1</v>
      </c>
      <c r="K37" s="646">
        <f>K34/K32*100</f>
        <v>6.079574070076984</v>
      </c>
    </row>
    <row r="38" spans="1:12" ht="16.5" customHeight="1">
      <c r="A38" s="647" t="s">
        <v>323</v>
      </c>
      <c r="B38" s="648">
        <v>35815</v>
      </c>
      <c r="C38" s="648">
        <v>36992</v>
      </c>
      <c r="D38" s="648">
        <v>38106</v>
      </c>
      <c r="E38" s="648">
        <v>39343</v>
      </c>
      <c r="F38" s="648">
        <v>40804</v>
      </c>
      <c r="G38" s="648">
        <v>41179</v>
      </c>
      <c r="H38" s="648">
        <v>42003</v>
      </c>
      <c r="I38" s="649">
        <v>42552</v>
      </c>
      <c r="J38" s="649">
        <v>42264</v>
      </c>
      <c r="K38" s="649">
        <f>K32+K35</f>
        <v>44968</v>
      </c>
      <c r="L38" s="639"/>
    </row>
    <row r="39" ht="16.5" customHeight="1">
      <c r="A39" s="175" t="s">
        <v>473</v>
      </c>
    </row>
  </sheetData>
  <sheetProtection/>
  <mergeCells count="2">
    <mergeCell ref="B15:B16"/>
    <mergeCell ref="C15:C16"/>
  </mergeCells>
  <printOptions/>
  <pageMargins left="0.984251968503937" right="0.984251968503937" top="0.29" bottom="0.2" header="0.28" footer="0.1968503937007874"/>
  <pageSetup horizontalDpi="600" verticalDpi="600" orientation="landscape" paperSize="9" scale="94" r:id="rId2"/>
  <headerFooter alignWithMargins="0">
    <oddFooter>&amp;R&amp;"ＭＳ Ｐ明朝,標準"&amp;10－１５－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A1" sqref="A1"/>
    </sheetView>
  </sheetViews>
  <sheetFormatPr defaultColWidth="9.00390625" defaultRowHeight="13.5"/>
  <cols>
    <col min="1" max="1" width="30.00390625" style="45" customWidth="1"/>
    <col min="2" max="11" width="9.75390625" style="45" customWidth="1"/>
    <col min="12" max="16384" width="9.00390625" style="45" customWidth="1"/>
  </cols>
  <sheetData>
    <row r="1" spans="1:11" ht="16.5" customHeight="1">
      <c r="A1" s="45" t="s">
        <v>298</v>
      </c>
      <c r="B1" s="344"/>
      <c r="C1" s="344"/>
      <c r="D1" s="344"/>
      <c r="E1" s="344"/>
      <c r="F1" s="344"/>
      <c r="G1" s="344"/>
      <c r="H1" s="344"/>
      <c r="I1" s="182"/>
      <c r="J1" s="182"/>
      <c r="K1" s="182" t="s">
        <v>178</v>
      </c>
    </row>
    <row r="2" spans="1:11" ht="13.5" customHeight="1">
      <c r="A2" s="95" t="s">
        <v>9</v>
      </c>
      <c r="B2" s="650" t="s">
        <v>272</v>
      </c>
      <c r="C2" s="650" t="s">
        <v>132</v>
      </c>
      <c r="D2" s="650" t="s">
        <v>607</v>
      </c>
      <c r="E2" s="650" t="s">
        <v>183</v>
      </c>
      <c r="F2" s="650" t="s">
        <v>540</v>
      </c>
      <c r="G2" s="651" t="s">
        <v>40</v>
      </c>
      <c r="H2" s="651" t="s">
        <v>786</v>
      </c>
      <c r="I2" s="651" t="s">
        <v>127</v>
      </c>
      <c r="J2" s="652"/>
      <c r="K2" s="651" t="s">
        <v>56</v>
      </c>
    </row>
    <row r="3" spans="1:11" ht="12" customHeight="1">
      <c r="A3" s="99"/>
      <c r="B3" s="337"/>
      <c r="C3" s="337"/>
      <c r="D3" s="337"/>
      <c r="E3" s="337"/>
      <c r="F3" s="337"/>
      <c r="G3" s="653"/>
      <c r="H3" s="653"/>
      <c r="I3" s="654" t="s">
        <v>496</v>
      </c>
      <c r="J3" s="654" t="s">
        <v>492</v>
      </c>
      <c r="K3" s="188"/>
    </row>
    <row r="4" spans="1:11" ht="13.5" customHeight="1">
      <c r="A4" s="655" t="s">
        <v>444</v>
      </c>
      <c r="B4" s="567">
        <v>3543</v>
      </c>
      <c r="C4" s="567">
        <v>3574</v>
      </c>
      <c r="D4" s="567">
        <v>3561</v>
      </c>
      <c r="E4" s="567">
        <v>3547</v>
      </c>
      <c r="F4" s="567">
        <v>3623</v>
      </c>
      <c r="G4" s="563">
        <v>3309</v>
      </c>
      <c r="H4" s="563">
        <v>3310</v>
      </c>
      <c r="I4" s="563">
        <f>I5+I6+I10</f>
        <v>2941</v>
      </c>
      <c r="J4" s="563">
        <f>J5+J6+J10</f>
        <v>144</v>
      </c>
      <c r="K4" s="563">
        <v>3140</v>
      </c>
    </row>
    <row r="5" spans="1:11" ht="13.5" customHeight="1">
      <c r="A5" s="382" t="s">
        <v>583</v>
      </c>
      <c r="B5" s="656">
        <v>32</v>
      </c>
      <c r="C5" s="656">
        <v>29</v>
      </c>
      <c r="D5" s="656">
        <v>21</v>
      </c>
      <c r="E5" s="656">
        <v>20</v>
      </c>
      <c r="F5" s="656">
        <v>16</v>
      </c>
      <c r="G5" s="516">
        <v>11</v>
      </c>
      <c r="H5" s="516">
        <v>13</v>
      </c>
      <c r="I5" s="516">
        <v>11</v>
      </c>
      <c r="J5" s="516">
        <v>5</v>
      </c>
      <c r="K5" s="516">
        <v>15</v>
      </c>
    </row>
    <row r="6" spans="1:11" ht="13.5" customHeight="1">
      <c r="A6" s="655" t="s">
        <v>316</v>
      </c>
      <c r="B6" s="567">
        <v>595</v>
      </c>
      <c r="C6" s="567">
        <v>619</v>
      </c>
      <c r="D6" s="567">
        <v>589</v>
      </c>
      <c r="E6" s="567">
        <v>572</v>
      </c>
      <c r="F6" s="567">
        <v>586</v>
      </c>
      <c r="G6" s="563">
        <v>533</v>
      </c>
      <c r="H6" s="563">
        <v>490</v>
      </c>
      <c r="I6" s="563">
        <f>SUM(I7:I9)</f>
        <v>426</v>
      </c>
      <c r="J6" s="563">
        <f>SUM(J7:J9)</f>
        <v>25</v>
      </c>
      <c r="K6" s="563">
        <v>451</v>
      </c>
    </row>
    <row r="7" spans="1:11" ht="13.5" customHeight="1">
      <c r="A7" s="382" t="s">
        <v>553</v>
      </c>
      <c r="B7" s="656">
        <v>1</v>
      </c>
      <c r="C7" s="656">
        <v>1</v>
      </c>
      <c r="D7" s="656">
        <v>2</v>
      </c>
      <c r="E7" s="656">
        <v>2</v>
      </c>
      <c r="F7" s="656">
        <v>2</v>
      </c>
      <c r="G7" s="516">
        <v>2</v>
      </c>
      <c r="H7" s="516">
        <v>2</v>
      </c>
      <c r="I7" s="516">
        <v>2</v>
      </c>
      <c r="J7" s="516" t="s">
        <v>229</v>
      </c>
      <c r="K7" s="516">
        <v>2</v>
      </c>
    </row>
    <row r="8" spans="1:11" ht="13.5" customHeight="1">
      <c r="A8" s="382" t="s">
        <v>717</v>
      </c>
      <c r="B8" s="656">
        <v>297</v>
      </c>
      <c r="C8" s="656">
        <v>307</v>
      </c>
      <c r="D8" s="656">
        <v>280</v>
      </c>
      <c r="E8" s="656">
        <v>293</v>
      </c>
      <c r="F8" s="656">
        <v>323</v>
      </c>
      <c r="G8" s="516">
        <v>316</v>
      </c>
      <c r="H8" s="516">
        <v>299</v>
      </c>
      <c r="I8" s="516">
        <v>267</v>
      </c>
      <c r="J8" s="516">
        <v>17</v>
      </c>
      <c r="K8" s="516">
        <v>276</v>
      </c>
    </row>
    <row r="9" spans="1:11" ht="13.5" customHeight="1">
      <c r="A9" s="382" t="s">
        <v>78</v>
      </c>
      <c r="B9" s="656">
        <v>297</v>
      </c>
      <c r="C9" s="656">
        <v>311</v>
      </c>
      <c r="D9" s="656">
        <v>307</v>
      </c>
      <c r="E9" s="656">
        <v>277</v>
      </c>
      <c r="F9" s="656">
        <v>261</v>
      </c>
      <c r="G9" s="516">
        <v>215</v>
      </c>
      <c r="H9" s="516">
        <v>189</v>
      </c>
      <c r="I9" s="516">
        <v>157</v>
      </c>
      <c r="J9" s="516">
        <v>8</v>
      </c>
      <c r="K9" s="516">
        <v>173</v>
      </c>
    </row>
    <row r="10" spans="1:11" ht="13.5" customHeight="1">
      <c r="A10" s="655" t="s">
        <v>401</v>
      </c>
      <c r="B10" s="567">
        <v>2916</v>
      </c>
      <c r="C10" s="567">
        <v>2926</v>
      </c>
      <c r="D10" s="567">
        <v>2951</v>
      </c>
      <c r="E10" s="567">
        <v>2955</v>
      </c>
      <c r="F10" s="567">
        <v>3021</v>
      </c>
      <c r="G10" s="563">
        <v>2765</v>
      </c>
      <c r="H10" s="563">
        <v>2807</v>
      </c>
      <c r="I10" s="563">
        <f>SUM(I11:I21)</f>
        <v>2504</v>
      </c>
      <c r="J10" s="563">
        <f>SUM(J11:J21)</f>
        <v>114</v>
      </c>
      <c r="K10" s="563">
        <v>2674</v>
      </c>
    </row>
    <row r="11" spans="1:11" ht="13.5" customHeight="1">
      <c r="A11" s="382" t="s">
        <v>515</v>
      </c>
      <c r="B11" s="656">
        <v>5</v>
      </c>
      <c r="C11" s="656">
        <v>6</v>
      </c>
      <c r="D11" s="656">
        <v>5</v>
      </c>
      <c r="E11" s="656">
        <v>4</v>
      </c>
      <c r="F11" s="656">
        <v>3</v>
      </c>
      <c r="G11" s="516">
        <v>2</v>
      </c>
      <c r="H11" s="516">
        <v>3</v>
      </c>
      <c r="I11" s="516">
        <v>3</v>
      </c>
      <c r="J11" s="516" t="s">
        <v>229</v>
      </c>
      <c r="K11" s="516">
        <v>2</v>
      </c>
    </row>
    <row r="12" spans="1:11" ht="13.5" customHeight="1">
      <c r="A12" s="382" t="s">
        <v>413</v>
      </c>
      <c r="B12" s="656">
        <v>67</v>
      </c>
      <c r="C12" s="656">
        <v>64</v>
      </c>
      <c r="D12" s="656">
        <v>61</v>
      </c>
      <c r="E12" s="656">
        <v>51</v>
      </c>
      <c r="F12" s="656">
        <v>57</v>
      </c>
      <c r="G12" s="516">
        <v>50</v>
      </c>
      <c r="H12" s="516">
        <v>67</v>
      </c>
      <c r="I12" s="516">
        <v>44</v>
      </c>
      <c r="J12" s="516">
        <v>3</v>
      </c>
      <c r="K12" s="516">
        <v>52</v>
      </c>
    </row>
    <row r="13" spans="1:11" ht="13.5" customHeight="1">
      <c r="A13" s="382" t="s">
        <v>418</v>
      </c>
      <c r="B13" s="656">
        <v>1844</v>
      </c>
      <c r="C13" s="656">
        <v>1835</v>
      </c>
      <c r="D13" s="656">
        <v>1812</v>
      </c>
      <c r="E13" s="656">
        <v>1742</v>
      </c>
      <c r="F13" s="656">
        <v>1648</v>
      </c>
      <c r="G13" s="516">
        <v>1566</v>
      </c>
      <c r="H13" s="516">
        <v>1494</v>
      </c>
      <c r="I13" s="516">
        <v>948</v>
      </c>
      <c r="J13" s="516">
        <v>41</v>
      </c>
      <c r="K13" s="516">
        <v>975</v>
      </c>
    </row>
    <row r="14" spans="1:11" ht="13.5" customHeight="1">
      <c r="A14" s="192" t="s">
        <v>131</v>
      </c>
      <c r="B14" s="656">
        <v>58</v>
      </c>
      <c r="C14" s="656">
        <v>73</v>
      </c>
      <c r="D14" s="656">
        <v>79</v>
      </c>
      <c r="E14" s="656">
        <v>88</v>
      </c>
      <c r="F14" s="656">
        <v>88</v>
      </c>
      <c r="G14" s="516">
        <v>80</v>
      </c>
      <c r="H14" s="516">
        <v>75</v>
      </c>
      <c r="I14" s="516">
        <v>68</v>
      </c>
      <c r="J14" s="516">
        <v>3</v>
      </c>
      <c r="K14" s="516">
        <v>74</v>
      </c>
    </row>
    <row r="15" spans="1:11" ht="13.5" customHeight="1">
      <c r="A15" s="192" t="s">
        <v>162</v>
      </c>
      <c r="B15" s="656">
        <v>43</v>
      </c>
      <c r="C15" s="656">
        <v>46</v>
      </c>
      <c r="D15" s="656">
        <v>47</v>
      </c>
      <c r="E15" s="656">
        <v>45</v>
      </c>
      <c r="F15" s="656">
        <v>99</v>
      </c>
      <c r="G15" s="516">
        <v>102</v>
      </c>
      <c r="H15" s="516">
        <v>98</v>
      </c>
      <c r="I15" s="516">
        <v>101</v>
      </c>
      <c r="J15" s="516" t="s">
        <v>229</v>
      </c>
      <c r="K15" s="516">
        <v>122</v>
      </c>
    </row>
    <row r="16" spans="1:11" ht="13.5" customHeight="1">
      <c r="A16" s="382" t="s">
        <v>759</v>
      </c>
      <c r="B16" s="517" t="s">
        <v>229</v>
      </c>
      <c r="C16" s="517" t="s">
        <v>229</v>
      </c>
      <c r="D16" s="517" t="s">
        <v>229</v>
      </c>
      <c r="E16" s="517" t="s">
        <v>229</v>
      </c>
      <c r="F16" s="517" t="s">
        <v>229</v>
      </c>
      <c r="G16" s="517" t="s">
        <v>229</v>
      </c>
      <c r="H16" s="517" t="s">
        <v>229</v>
      </c>
      <c r="I16" s="517">
        <v>469</v>
      </c>
      <c r="J16" s="516">
        <v>27</v>
      </c>
      <c r="K16" s="516">
        <v>499</v>
      </c>
    </row>
    <row r="17" spans="1:11" ht="13.5" customHeight="1">
      <c r="A17" s="382" t="s">
        <v>649</v>
      </c>
      <c r="B17" s="517" t="s">
        <v>229</v>
      </c>
      <c r="C17" s="517" t="s">
        <v>229</v>
      </c>
      <c r="D17" s="517" t="s">
        <v>229</v>
      </c>
      <c r="E17" s="517" t="s">
        <v>229</v>
      </c>
      <c r="F17" s="517" t="s">
        <v>229</v>
      </c>
      <c r="G17" s="517" t="s">
        <v>229</v>
      </c>
      <c r="H17" s="517" t="s">
        <v>229</v>
      </c>
      <c r="I17" s="517">
        <v>158</v>
      </c>
      <c r="J17" s="516">
        <v>7</v>
      </c>
      <c r="K17" s="516">
        <v>194</v>
      </c>
    </row>
    <row r="18" spans="1:11" ht="13.5" customHeight="1">
      <c r="A18" s="382" t="s">
        <v>225</v>
      </c>
      <c r="B18" s="517" t="s">
        <v>229</v>
      </c>
      <c r="C18" s="517" t="s">
        <v>229</v>
      </c>
      <c r="D18" s="517" t="s">
        <v>229</v>
      </c>
      <c r="E18" s="517" t="s">
        <v>229</v>
      </c>
      <c r="F18" s="517" t="s">
        <v>229</v>
      </c>
      <c r="G18" s="517" t="s">
        <v>229</v>
      </c>
      <c r="H18" s="517" t="s">
        <v>229</v>
      </c>
      <c r="I18" s="517">
        <v>69</v>
      </c>
      <c r="J18" s="516">
        <v>4</v>
      </c>
      <c r="K18" s="516">
        <v>74</v>
      </c>
    </row>
    <row r="19" spans="1:11" ht="13.5" customHeight="1">
      <c r="A19" s="382" t="s">
        <v>142</v>
      </c>
      <c r="B19" s="517" t="s">
        <v>229</v>
      </c>
      <c r="C19" s="517" t="s">
        <v>229</v>
      </c>
      <c r="D19" s="517" t="s">
        <v>229</v>
      </c>
      <c r="E19" s="517" t="s">
        <v>229</v>
      </c>
      <c r="F19" s="517" t="s">
        <v>229</v>
      </c>
      <c r="G19" s="517" t="s">
        <v>229</v>
      </c>
      <c r="H19" s="517" t="s">
        <v>229</v>
      </c>
      <c r="I19" s="517">
        <v>12</v>
      </c>
      <c r="J19" s="516">
        <v>1</v>
      </c>
      <c r="K19" s="516">
        <v>27</v>
      </c>
    </row>
    <row r="20" spans="1:11" ht="13.5" customHeight="1">
      <c r="A20" s="382" t="s">
        <v>714</v>
      </c>
      <c r="B20" s="656">
        <v>873</v>
      </c>
      <c r="C20" s="656">
        <v>877</v>
      </c>
      <c r="D20" s="656">
        <v>922</v>
      </c>
      <c r="E20" s="656">
        <v>999</v>
      </c>
      <c r="F20" s="656">
        <v>1100</v>
      </c>
      <c r="G20" s="516">
        <v>965</v>
      </c>
      <c r="H20" s="516">
        <v>1041</v>
      </c>
      <c r="I20" s="516">
        <v>632</v>
      </c>
      <c r="J20" s="516">
        <v>28</v>
      </c>
      <c r="K20" s="516">
        <v>655</v>
      </c>
    </row>
    <row r="21" spans="1:11" ht="13.5" customHeight="1">
      <c r="A21" s="657" t="s">
        <v>341</v>
      </c>
      <c r="B21" s="658">
        <v>26</v>
      </c>
      <c r="C21" s="658">
        <v>25</v>
      </c>
      <c r="D21" s="658">
        <v>25</v>
      </c>
      <c r="E21" s="658">
        <v>26</v>
      </c>
      <c r="F21" s="658">
        <v>26</v>
      </c>
      <c r="G21" s="649" t="s">
        <v>229</v>
      </c>
      <c r="H21" s="649">
        <v>29</v>
      </c>
      <c r="I21" s="649" t="s">
        <v>229</v>
      </c>
      <c r="J21" s="649" t="s">
        <v>229</v>
      </c>
      <c r="K21" s="649" t="s">
        <v>229</v>
      </c>
    </row>
    <row r="22" spans="1:256" ht="4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1" ht="16.5" customHeight="1">
      <c r="A23" s="45" t="s">
        <v>157</v>
      </c>
      <c r="B23" s="344"/>
      <c r="C23" s="344"/>
      <c r="D23" s="344"/>
      <c r="E23" s="347"/>
      <c r="F23" s="347"/>
      <c r="G23" s="347"/>
      <c r="H23" s="347"/>
      <c r="I23" s="77"/>
      <c r="J23" s="77"/>
      <c r="K23" s="77" t="s">
        <v>781</v>
      </c>
    </row>
    <row r="24" spans="1:11" ht="16.5" customHeight="1">
      <c r="A24" s="183" t="s">
        <v>9</v>
      </c>
      <c r="B24" s="659" t="s">
        <v>272</v>
      </c>
      <c r="C24" s="659" t="s">
        <v>132</v>
      </c>
      <c r="D24" s="659" t="s">
        <v>607</v>
      </c>
      <c r="E24" s="659" t="s">
        <v>183</v>
      </c>
      <c r="F24" s="659" t="s">
        <v>540</v>
      </c>
      <c r="G24" s="660" t="s">
        <v>703</v>
      </c>
      <c r="H24" s="660" t="s">
        <v>331</v>
      </c>
      <c r="I24" s="660" t="s">
        <v>159</v>
      </c>
      <c r="J24" s="661"/>
      <c r="K24" s="660" t="s">
        <v>145</v>
      </c>
    </row>
    <row r="25" spans="1:11" ht="12" customHeight="1">
      <c r="A25" s="99"/>
      <c r="B25" s="337"/>
      <c r="C25" s="337"/>
      <c r="D25" s="337"/>
      <c r="E25" s="337"/>
      <c r="F25" s="337"/>
      <c r="G25" s="653"/>
      <c r="H25" s="653"/>
      <c r="I25" s="654" t="s">
        <v>496</v>
      </c>
      <c r="J25" s="654" t="s">
        <v>492</v>
      </c>
      <c r="K25" s="188"/>
    </row>
    <row r="26" spans="1:11" ht="13.5" customHeight="1">
      <c r="A26" s="194" t="s">
        <v>444</v>
      </c>
      <c r="B26" s="662">
        <v>25536</v>
      </c>
      <c r="C26" s="662">
        <v>27127</v>
      </c>
      <c r="D26" s="662">
        <v>26187</v>
      </c>
      <c r="E26" s="662">
        <v>27854</v>
      </c>
      <c r="F26" s="662">
        <v>28988</v>
      </c>
      <c r="G26" s="663">
        <v>24887</v>
      </c>
      <c r="H26" s="663">
        <v>27000</v>
      </c>
      <c r="I26" s="563">
        <f>I27+I28+I32</f>
        <v>22725</v>
      </c>
      <c r="J26" s="563">
        <f>J27+J28+J32</f>
        <v>799</v>
      </c>
      <c r="K26" s="563">
        <v>24032</v>
      </c>
    </row>
    <row r="27" spans="1:11" ht="13.5" customHeight="1">
      <c r="A27" s="192" t="s">
        <v>583</v>
      </c>
      <c r="B27" s="220">
        <v>192</v>
      </c>
      <c r="C27" s="220">
        <v>206</v>
      </c>
      <c r="D27" s="220">
        <v>152</v>
      </c>
      <c r="E27" s="220">
        <v>163</v>
      </c>
      <c r="F27" s="220">
        <v>151</v>
      </c>
      <c r="G27" s="221">
        <v>108</v>
      </c>
      <c r="H27" s="221">
        <v>75</v>
      </c>
      <c r="I27" s="221">
        <v>66</v>
      </c>
      <c r="J27" s="221">
        <v>30</v>
      </c>
      <c r="K27" s="221">
        <v>69</v>
      </c>
    </row>
    <row r="28" spans="1:11" ht="13.5" customHeight="1">
      <c r="A28" s="194" t="s">
        <v>316</v>
      </c>
      <c r="B28" s="662">
        <v>8930</v>
      </c>
      <c r="C28" s="662">
        <v>9451</v>
      </c>
      <c r="D28" s="662">
        <v>8634</v>
      </c>
      <c r="E28" s="662">
        <v>9009</v>
      </c>
      <c r="F28" s="662">
        <v>8561</v>
      </c>
      <c r="G28" s="663">
        <v>8043</v>
      </c>
      <c r="H28" s="663">
        <v>7113</v>
      </c>
      <c r="I28" s="563">
        <f>SUM(I29:I31)</f>
        <v>6184</v>
      </c>
      <c r="J28" s="563">
        <f>SUM(J29:J31)</f>
        <v>223</v>
      </c>
      <c r="K28" s="563">
        <v>6389</v>
      </c>
    </row>
    <row r="29" spans="1:11" ht="13.5" customHeight="1">
      <c r="A29" s="192" t="s">
        <v>553</v>
      </c>
      <c r="B29" s="220">
        <v>10</v>
      </c>
      <c r="C29" s="220">
        <v>8</v>
      </c>
      <c r="D29" s="220">
        <v>11</v>
      </c>
      <c r="E29" s="220">
        <v>8</v>
      </c>
      <c r="F29" s="220">
        <v>21</v>
      </c>
      <c r="G29" s="221">
        <v>5</v>
      </c>
      <c r="H29" s="221">
        <v>5</v>
      </c>
      <c r="I29" s="221">
        <v>17</v>
      </c>
      <c r="J29" s="633" t="s">
        <v>229</v>
      </c>
      <c r="K29" s="633">
        <v>18</v>
      </c>
    </row>
    <row r="30" spans="1:11" ht="13.5" customHeight="1">
      <c r="A30" s="192" t="s">
        <v>717</v>
      </c>
      <c r="B30" s="220">
        <v>3159</v>
      </c>
      <c r="C30" s="220">
        <v>3569</v>
      </c>
      <c r="D30" s="220">
        <v>2763</v>
      </c>
      <c r="E30" s="220">
        <v>2798</v>
      </c>
      <c r="F30" s="220">
        <v>3230</v>
      </c>
      <c r="G30" s="221">
        <v>3111</v>
      </c>
      <c r="H30" s="221">
        <v>2776</v>
      </c>
      <c r="I30" s="221">
        <v>2267</v>
      </c>
      <c r="J30" s="221">
        <v>103</v>
      </c>
      <c r="K30" s="221">
        <v>2275</v>
      </c>
    </row>
    <row r="31" spans="1:11" ht="13.5" customHeight="1">
      <c r="A31" s="192" t="s">
        <v>78</v>
      </c>
      <c r="B31" s="220">
        <v>5761</v>
      </c>
      <c r="C31" s="220">
        <v>5874</v>
      </c>
      <c r="D31" s="220">
        <v>5860</v>
      </c>
      <c r="E31" s="220">
        <v>6203</v>
      </c>
      <c r="F31" s="220">
        <v>5310</v>
      </c>
      <c r="G31" s="221">
        <v>4927</v>
      </c>
      <c r="H31" s="221">
        <v>4332</v>
      </c>
      <c r="I31" s="221">
        <v>3900</v>
      </c>
      <c r="J31" s="221">
        <v>120</v>
      </c>
      <c r="K31" s="221">
        <v>4096</v>
      </c>
    </row>
    <row r="32" spans="1:11" ht="13.5" customHeight="1">
      <c r="A32" s="194" t="s">
        <v>401</v>
      </c>
      <c r="B32" s="662">
        <v>16414</v>
      </c>
      <c r="C32" s="662">
        <v>17470</v>
      </c>
      <c r="D32" s="662">
        <v>17401</v>
      </c>
      <c r="E32" s="662">
        <v>18682</v>
      </c>
      <c r="F32" s="662">
        <v>20276</v>
      </c>
      <c r="G32" s="663">
        <v>16736</v>
      </c>
      <c r="H32" s="663">
        <v>19812</v>
      </c>
      <c r="I32" s="563">
        <f>SUM(I33:I43)</f>
        <v>16475</v>
      </c>
      <c r="J32" s="563">
        <f>SUM(J33:J43)</f>
        <v>546</v>
      </c>
      <c r="K32" s="563">
        <v>17574</v>
      </c>
    </row>
    <row r="33" spans="1:11" ht="13.5" customHeight="1">
      <c r="A33" s="192" t="s">
        <v>515</v>
      </c>
      <c r="B33" s="220">
        <v>161</v>
      </c>
      <c r="C33" s="220">
        <v>182</v>
      </c>
      <c r="D33" s="220">
        <v>217</v>
      </c>
      <c r="E33" s="220">
        <v>209</v>
      </c>
      <c r="F33" s="220">
        <v>201</v>
      </c>
      <c r="G33" s="221">
        <v>161</v>
      </c>
      <c r="H33" s="221">
        <v>197</v>
      </c>
      <c r="I33" s="516">
        <v>166</v>
      </c>
      <c r="J33" s="516" t="s">
        <v>229</v>
      </c>
      <c r="K33" s="516">
        <v>156</v>
      </c>
    </row>
    <row r="34" spans="1:11" ht="13.5" customHeight="1">
      <c r="A34" s="192" t="s">
        <v>413</v>
      </c>
      <c r="B34" s="220">
        <v>1678</v>
      </c>
      <c r="C34" s="220">
        <v>1676</v>
      </c>
      <c r="D34" s="220">
        <v>1339</v>
      </c>
      <c r="E34" s="220">
        <v>1242</v>
      </c>
      <c r="F34" s="220">
        <v>1086</v>
      </c>
      <c r="G34" s="221">
        <v>855</v>
      </c>
      <c r="H34" s="221">
        <v>922</v>
      </c>
      <c r="I34" s="516">
        <v>881</v>
      </c>
      <c r="J34" s="221">
        <v>7</v>
      </c>
      <c r="K34" s="221">
        <v>1018</v>
      </c>
    </row>
    <row r="35" spans="1:11" ht="13.5" customHeight="1">
      <c r="A35" s="382" t="s">
        <v>418</v>
      </c>
      <c r="B35" s="220">
        <v>7372</v>
      </c>
      <c r="C35" s="220">
        <v>7782</v>
      </c>
      <c r="D35" s="220">
        <v>7441</v>
      </c>
      <c r="E35" s="220">
        <v>7660</v>
      </c>
      <c r="F35" s="220">
        <v>8362</v>
      </c>
      <c r="G35" s="221">
        <v>7940</v>
      </c>
      <c r="H35" s="221">
        <v>7635</v>
      </c>
      <c r="I35" s="516">
        <v>5569</v>
      </c>
      <c r="J35" s="221">
        <v>152</v>
      </c>
      <c r="K35" s="221">
        <v>5578</v>
      </c>
    </row>
    <row r="36" spans="1:11" ht="13.5" customHeight="1">
      <c r="A36" s="192" t="s">
        <v>131</v>
      </c>
      <c r="B36" s="220">
        <v>659</v>
      </c>
      <c r="C36" s="220">
        <v>784</v>
      </c>
      <c r="D36" s="220">
        <v>804</v>
      </c>
      <c r="E36" s="220">
        <v>895</v>
      </c>
      <c r="F36" s="220">
        <v>775</v>
      </c>
      <c r="G36" s="221">
        <v>702</v>
      </c>
      <c r="H36" s="221">
        <v>642</v>
      </c>
      <c r="I36" s="221">
        <v>629</v>
      </c>
      <c r="J36" s="221">
        <v>23</v>
      </c>
      <c r="K36" s="221">
        <v>641</v>
      </c>
    </row>
    <row r="37" spans="1:11" ht="13.5" customHeight="1">
      <c r="A37" s="192" t="s">
        <v>162</v>
      </c>
      <c r="B37" s="220">
        <v>108</v>
      </c>
      <c r="C37" s="220">
        <v>100</v>
      </c>
      <c r="D37" s="220">
        <v>98</v>
      </c>
      <c r="E37" s="220">
        <v>112</v>
      </c>
      <c r="F37" s="220">
        <v>226</v>
      </c>
      <c r="G37" s="221">
        <v>202</v>
      </c>
      <c r="H37" s="221">
        <v>208</v>
      </c>
      <c r="I37" s="221">
        <v>187</v>
      </c>
      <c r="J37" s="516" t="s">
        <v>229</v>
      </c>
      <c r="K37" s="516">
        <v>222</v>
      </c>
    </row>
    <row r="38" spans="1:11" ht="13.5" customHeight="1">
      <c r="A38" s="382" t="s">
        <v>759</v>
      </c>
      <c r="B38" s="516" t="s">
        <v>229</v>
      </c>
      <c r="C38" s="516" t="s">
        <v>229</v>
      </c>
      <c r="D38" s="516" t="s">
        <v>229</v>
      </c>
      <c r="E38" s="516" t="s">
        <v>229</v>
      </c>
      <c r="F38" s="516" t="s">
        <v>229</v>
      </c>
      <c r="G38" s="516" t="s">
        <v>229</v>
      </c>
      <c r="H38" s="516" t="s">
        <v>229</v>
      </c>
      <c r="I38" s="516">
        <v>1923</v>
      </c>
      <c r="J38" s="516">
        <v>105</v>
      </c>
      <c r="K38" s="516">
        <v>2053</v>
      </c>
    </row>
    <row r="39" spans="1:11" ht="13.5" customHeight="1">
      <c r="A39" s="382" t="s">
        <v>649</v>
      </c>
      <c r="B39" s="516" t="s">
        <v>229</v>
      </c>
      <c r="C39" s="516" t="s">
        <v>229</v>
      </c>
      <c r="D39" s="516" t="s">
        <v>229</v>
      </c>
      <c r="E39" s="516" t="s">
        <v>229</v>
      </c>
      <c r="F39" s="516" t="s">
        <v>229</v>
      </c>
      <c r="G39" s="516" t="s">
        <v>229</v>
      </c>
      <c r="H39" s="516" t="s">
        <v>229</v>
      </c>
      <c r="I39" s="516">
        <v>3104</v>
      </c>
      <c r="J39" s="516">
        <v>199</v>
      </c>
      <c r="K39" s="516">
        <v>3963</v>
      </c>
    </row>
    <row r="40" spans="1:11" ht="13.5" customHeight="1">
      <c r="A40" s="382" t="s">
        <v>225</v>
      </c>
      <c r="B40" s="516" t="s">
        <v>229</v>
      </c>
      <c r="C40" s="516" t="s">
        <v>229</v>
      </c>
      <c r="D40" s="516" t="s">
        <v>229</v>
      </c>
      <c r="E40" s="516" t="s">
        <v>229</v>
      </c>
      <c r="F40" s="516" t="s">
        <v>229</v>
      </c>
      <c r="G40" s="516" t="s">
        <v>229</v>
      </c>
      <c r="H40" s="516" t="s">
        <v>229</v>
      </c>
      <c r="I40" s="516">
        <v>495</v>
      </c>
      <c r="J40" s="516">
        <v>7</v>
      </c>
      <c r="K40" s="516">
        <v>461</v>
      </c>
    </row>
    <row r="41" spans="1:11" ht="13.5" customHeight="1">
      <c r="A41" s="382" t="s">
        <v>142</v>
      </c>
      <c r="B41" s="516" t="s">
        <v>229</v>
      </c>
      <c r="C41" s="516" t="s">
        <v>229</v>
      </c>
      <c r="D41" s="516" t="s">
        <v>229</v>
      </c>
      <c r="E41" s="516" t="s">
        <v>229</v>
      </c>
      <c r="F41" s="516" t="s">
        <v>229</v>
      </c>
      <c r="G41" s="516" t="s">
        <v>229</v>
      </c>
      <c r="H41" s="516" t="s">
        <v>229</v>
      </c>
      <c r="I41" s="516">
        <v>383</v>
      </c>
      <c r="J41" s="516">
        <v>3</v>
      </c>
      <c r="K41" s="516">
        <v>574</v>
      </c>
    </row>
    <row r="42" spans="1:11" ht="13.5" customHeight="1">
      <c r="A42" s="382" t="s">
        <v>714</v>
      </c>
      <c r="B42" s="220">
        <v>5720</v>
      </c>
      <c r="C42" s="220">
        <v>6180</v>
      </c>
      <c r="D42" s="220">
        <v>6779</v>
      </c>
      <c r="E42" s="220">
        <v>7816</v>
      </c>
      <c r="F42" s="220">
        <v>8821</v>
      </c>
      <c r="G42" s="221">
        <v>6876</v>
      </c>
      <c r="H42" s="221">
        <v>9333</v>
      </c>
      <c r="I42" s="221">
        <v>3138</v>
      </c>
      <c r="J42" s="221">
        <v>50</v>
      </c>
      <c r="K42" s="221">
        <v>2908</v>
      </c>
    </row>
    <row r="43" spans="1:11" ht="13.5" customHeight="1">
      <c r="A43" s="209" t="s">
        <v>341</v>
      </c>
      <c r="B43" s="225">
        <v>716</v>
      </c>
      <c r="C43" s="225">
        <v>766</v>
      </c>
      <c r="D43" s="225">
        <v>723</v>
      </c>
      <c r="E43" s="225">
        <v>748</v>
      </c>
      <c r="F43" s="225">
        <v>805</v>
      </c>
      <c r="G43" s="516" t="s">
        <v>229</v>
      </c>
      <c r="H43" s="226">
        <v>875</v>
      </c>
      <c r="I43" s="516" t="s">
        <v>229</v>
      </c>
      <c r="J43" s="516" t="s">
        <v>229</v>
      </c>
      <c r="K43" s="516" t="s">
        <v>229</v>
      </c>
    </row>
    <row r="44" spans="1:11" ht="13.5" customHeight="1">
      <c r="A44" s="175" t="s">
        <v>239</v>
      </c>
      <c r="B44" s="344"/>
      <c r="C44" s="344"/>
      <c r="D44" s="664" t="s">
        <v>563</v>
      </c>
      <c r="E44" s="664"/>
      <c r="F44" s="664"/>
      <c r="G44" s="664"/>
      <c r="H44" s="664"/>
      <c r="I44" s="664"/>
      <c r="J44" s="664"/>
      <c r="K44" s="664"/>
    </row>
  </sheetData>
  <sheetProtection/>
  <mergeCells count="3">
    <mergeCell ref="I2:J2"/>
    <mergeCell ref="I24:J24"/>
    <mergeCell ref="D44:K44"/>
  </mergeCells>
  <printOptions/>
  <pageMargins left="0.984251968503937" right="0.7874015748031497" top="0.3937007874015748" bottom="0.3937007874015748" header="0.5118110236220472" footer="0.1968503937007874"/>
  <pageSetup horizontalDpi="600" verticalDpi="600" orientation="landscape" paperSize="9" scale="99" r:id="rId1"/>
  <headerFooter alignWithMargins="0">
    <oddFooter>&amp;L&amp;"ＭＳ Ｐ明朝,標準"&amp;10－１６－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B4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45" customWidth="1"/>
    <col min="2" max="2" width="7.875" style="45" customWidth="1"/>
    <col min="3" max="3" width="2.00390625" style="45" customWidth="1"/>
    <col min="4" max="4" width="7.875" style="45" customWidth="1"/>
    <col min="5" max="5" width="2.00390625" style="45" customWidth="1"/>
    <col min="6" max="6" width="7.875" style="45" customWidth="1"/>
    <col min="7" max="7" width="2.00390625" style="45" customWidth="1"/>
    <col min="8" max="8" width="7.875" style="45" customWidth="1"/>
    <col min="9" max="9" width="2.00390625" style="45" customWidth="1"/>
    <col min="10" max="10" width="7.875" style="45" customWidth="1"/>
    <col min="11" max="11" width="2.00390625" style="45" customWidth="1"/>
    <col min="12" max="12" width="7.875" style="45" customWidth="1"/>
    <col min="13" max="13" width="2.00390625" style="45" customWidth="1"/>
    <col min="14" max="14" width="7.875" style="45" customWidth="1"/>
    <col min="15" max="15" width="2.00390625" style="45" customWidth="1"/>
    <col min="16" max="16" width="7.875" style="45" customWidth="1"/>
    <col min="17" max="17" width="2.00390625" style="45" customWidth="1"/>
    <col min="18" max="18" width="7.875" style="45" customWidth="1"/>
    <col min="19" max="19" width="2.00390625" style="45" customWidth="1"/>
    <col min="20" max="20" width="7.875" style="45" customWidth="1"/>
    <col min="21" max="21" width="2.00390625" style="45" customWidth="1"/>
    <col min="22" max="22" width="7.875" style="9" customWidth="1"/>
    <col min="23" max="23" width="2.00390625" style="45" customWidth="1"/>
    <col min="24" max="24" width="1.75390625" style="45" customWidth="1"/>
    <col min="25" max="25" width="9.00390625" style="45" customWidth="1"/>
    <col min="26" max="26" width="2.00390625" style="45" customWidth="1"/>
    <col min="27" max="27" width="9.00390625" style="665" hidden="1" customWidth="1"/>
    <col min="28" max="28" width="22.125" style="665" hidden="1" customWidth="1"/>
    <col min="29" max="16384" width="9.00390625" style="45" customWidth="1"/>
  </cols>
  <sheetData>
    <row r="1" spans="1:22" ht="16.5" customHeight="1">
      <c r="A1" s="45" t="s">
        <v>22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P1" s="344"/>
      <c r="Q1" s="344"/>
      <c r="V1" s="182" t="s">
        <v>153</v>
      </c>
    </row>
    <row r="2" spans="1:25" ht="16.5" customHeight="1">
      <c r="A2" s="227" t="s">
        <v>826</v>
      </c>
      <c r="B2" s="623"/>
      <c r="C2" s="667"/>
      <c r="D2" s="185" t="s">
        <v>445</v>
      </c>
      <c r="E2" s="183"/>
      <c r="F2" s="185" t="s">
        <v>19</v>
      </c>
      <c r="G2" s="183"/>
      <c r="H2" s="185" t="s">
        <v>333</v>
      </c>
      <c r="I2" s="183"/>
      <c r="J2" s="185" t="s">
        <v>363</v>
      </c>
      <c r="K2" s="183"/>
      <c r="L2" s="185" t="s">
        <v>469</v>
      </c>
      <c r="M2" s="183"/>
      <c r="N2" s="185" t="s">
        <v>443</v>
      </c>
      <c r="O2" s="183"/>
      <c r="P2" s="185" t="s">
        <v>214</v>
      </c>
      <c r="Q2" s="183"/>
      <c r="R2" s="585" t="s">
        <v>571</v>
      </c>
      <c r="S2" s="183"/>
      <c r="T2" s="585" t="s">
        <v>621</v>
      </c>
      <c r="U2" s="668"/>
      <c r="V2" s="668"/>
      <c r="W2" s="668"/>
      <c r="X2" s="9"/>
      <c r="Y2" s="9"/>
    </row>
    <row r="3" spans="1:25" ht="12" customHeight="1">
      <c r="A3" s="44"/>
      <c r="B3" s="9"/>
      <c r="C3" s="382"/>
      <c r="D3" s="44"/>
      <c r="E3" s="44"/>
      <c r="F3" s="230"/>
      <c r="G3" s="231"/>
      <c r="H3" s="44"/>
      <c r="I3" s="44"/>
      <c r="J3" s="230"/>
      <c r="K3" s="231"/>
      <c r="L3" s="44"/>
      <c r="M3" s="44"/>
      <c r="N3" s="230"/>
      <c r="O3" s="231"/>
      <c r="P3" s="230"/>
      <c r="Q3" s="231"/>
      <c r="R3" s="669"/>
      <c r="S3" s="231"/>
      <c r="T3" s="670" t="s">
        <v>496</v>
      </c>
      <c r="U3" s="671"/>
      <c r="V3" s="672" t="s">
        <v>492</v>
      </c>
      <c r="W3" s="672"/>
      <c r="X3" s="9"/>
      <c r="Y3" s="9"/>
    </row>
    <row r="4" spans="1:25" ht="14.25" customHeight="1">
      <c r="A4" s="673" t="s">
        <v>646</v>
      </c>
      <c r="B4" s="674"/>
      <c r="C4" s="675"/>
      <c r="D4" s="676">
        <v>22176</v>
      </c>
      <c r="E4" s="676"/>
      <c r="F4" s="663">
        <v>19884</v>
      </c>
      <c r="G4" s="677"/>
      <c r="H4" s="676">
        <v>18010</v>
      </c>
      <c r="I4" s="676"/>
      <c r="J4" s="663">
        <v>17037</v>
      </c>
      <c r="K4" s="677"/>
      <c r="L4" s="676">
        <v>16476</v>
      </c>
      <c r="M4" s="676"/>
      <c r="N4" s="663">
        <v>15087</v>
      </c>
      <c r="O4" s="677"/>
      <c r="P4" s="663">
        <v>13645</v>
      </c>
      <c r="Q4" s="677"/>
      <c r="R4" s="663">
        <v>12343</v>
      </c>
      <c r="S4" s="677"/>
      <c r="T4" s="663">
        <f>T5+T9</f>
        <v>7784</v>
      </c>
      <c r="U4" s="677"/>
      <c r="V4" s="676">
        <f>V5+V9</f>
        <v>2148</v>
      </c>
      <c r="W4" s="676"/>
      <c r="X4" s="9"/>
      <c r="Y4" s="9"/>
    </row>
    <row r="5" spans="1:25" ht="14.25" customHeight="1">
      <c r="A5" s="55" t="s">
        <v>99</v>
      </c>
      <c r="B5" s="546"/>
      <c r="C5" s="678"/>
      <c r="D5" s="679">
        <v>10634</v>
      </c>
      <c r="E5" s="679"/>
      <c r="F5" s="221">
        <v>9516</v>
      </c>
      <c r="G5" s="680"/>
      <c r="H5" s="679">
        <v>8615</v>
      </c>
      <c r="I5" s="679"/>
      <c r="J5" s="221">
        <v>8163</v>
      </c>
      <c r="K5" s="680"/>
      <c r="L5" s="679">
        <v>7933</v>
      </c>
      <c r="M5" s="679"/>
      <c r="N5" s="221">
        <v>7298</v>
      </c>
      <c r="O5" s="680"/>
      <c r="P5" s="221">
        <v>6571</v>
      </c>
      <c r="Q5" s="680"/>
      <c r="R5" s="221">
        <v>5966</v>
      </c>
      <c r="S5" s="680"/>
      <c r="T5" s="221">
        <f>SUM(T6:T8)</f>
        <v>3750</v>
      </c>
      <c r="U5" s="679"/>
      <c r="V5" s="218">
        <f>SUM(V6:V8)</f>
        <v>1066</v>
      </c>
      <c r="W5" s="679"/>
      <c r="X5" s="9"/>
      <c r="Y5" s="9"/>
    </row>
    <row r="6" spans="1:25" ht="14.25" customHeight="1">
      <c r="A6" s="44" t="s">
        <v>275</v>
      </c>
      <c r="B6" s="154"/>
      <c r="C6" s="99"/>
      <c r="D6" s="679">
        <v>3001</v>
      </c>
      <c r="E6" s="679"/>
      <c r="F6" s="221">
        <v>2174</v>
      </c>
      <c r="G6" s="680"/>
      <c r="H6" s="679">
        <v>1685</v>
      </c>
      <c r="I6" s="679"/>
      <c r="J6" s="221">
        <v>1535</v>
      </c>
      <c r="K6" s="680"/>
      <c r="L6" s="679">
        <v>1567</v>
      </c>
      <c r="M6" s="679"/>
      <c r="N6" s="221">
        <v>1456</v>
      </c>
      <c r="O6" s="680"/>
      <c r="P6" s="221">
        <v>1097</v>
      </c>
      <c r="Q6" s="680"/>
      <c r="R6" s="221">
        <v>805</v>
      </c>
      <c r="S6" s="681" t="s">
        <v>596</v>
      </c>
      <c r="T6" s="221">
        <v>390</v>
      </c>
      <c r="U6" s="682"/>
      <c r="V6" s="221">
        <v>144</v>
      </c>
      <c r="W6" s="682"/>
      <c r="X6" s="9"/>
      <c r="Y6" s="9"/>
    </row>
    <row r="7" spans="1:25" ht="14.25" customHeight="1">
      <c r="A7" s="44" t="s">
        <v>520</v>
      </c>
      <c r="B7" s="154"/>
      <c r="C7" s="99"/>
      <c r="D7" s="679">
        <v>6580</v>
      </c>
      <c r="E7" s="679"/>
      <c r="F7" s="221">
        <v>5736</v>
      </c>
      <c r="G7" s="683" t="s">
        <v>100</v>
      </c>
      <c r="H7" s="679">
        <v>5789</v>
      </c>
      <c r="I7" s="679"/>
      <c r="J7" s="221">
        <v>5460</v>
      </c>
      <c r="K7" s="680"/>
      <c r="L7" s="679">
        <v>5135</v>
      </c>
      <c r="M7" s="679"/>
      <c r="N7" s="221">
        <v>4531</v>
      </c>
      <c r="O7" s="680"/>
      <c r="P7" s="221">
        <v>4001</v>
      </c>
      <c r="Q7" s="680"/>
      <c r="R7" s="221">
        <v>3628</v>
      </c>
      <c r="S7" s="681" t="s">
        <v>596</v>
      </c>
      <c r="T7" s="221">
        <v>2313</v>
      </c>
      <c r="U7" s="682"/>
      <c r="V7" s="221">
        <v>647</v>
      </c>
      <c r="W7" s="682"/>
      <c r="X7" s="9"/>
      <c r="Y7" s="9"/>
    </row>
    <row r="8" spans="1:25" ht="14.25" customHeight="1">
      <c r="A8" s="44" t="s">
        <v>580</v>
      </c>
      <c r="B8" s="154"/>
      <c r="C8" s="99"/>
      <c r="D8" s="679">
        <v>1053</v>
      </c>
      <c r="E8" s="679"/>
      <c r="F8" s="221">
        <v>1606</v>
      </c>
      <c r="G8" s="683" t="s">
        <v>100</v>
      </c>
      <c r="H8" s="679">
        <v>1141</v>
      </c>
      <c r="I8" s="679"/>
      <c r="J8" s="221">
        <v>1168</v>
      </c>
      <c r="K8" s="680"/>
      <c r="L8" s="679">
        <v>1231</v>
      </c>
      <c r="M8" s="679"/>
      <c r="N8" s="221">
        <v>1311</v>
      </c>
      <c r="O8" s="680"/>
      <c r="P8" s="221">
        <v>1473</v>
      </c>
      <c r="Q8" s="680"/>
      <c r="R8" s="221">
        <v>1533</v>
      </c>
      <c r="S8" s="681" t="s">
        <v>596</v>
      </c>
      <c r="T8" s="684">
        <v>1047</v>
      </c>
      <c r="U8" s="682"/>
      <c r="V8" s="221">
        <v>275</v>
      </c>
      <c r="W8" s="682"/>
      <c r="X8" s="9"/>
      <c r="Y8" s="9"/>
    </row>
    <row r="9" spans="1:25" ht="14.25" customHeight="1">
      <c r="A9" s="685" t="s">
        <v>76</v>
      </c>
      <c r="B9" s="686"/>
      <c r="C9" s="687"/>
      <c r="D9" s="688">
        <v>11542</v>
      </c>
      <c r="E9" s="688"/>
      <c r="F9" s="218">
        <v>10368</v>
      </c>
      <c r="G9" s="689"/>
      <c r="H9" s="688">
        <v>9395</v>
      </c>
      <c r="I9" s="688"/>
      <c r="J9" s="218">
        <v>8874</v>
      </c>
      <c r="K9" s="690"/>
      <c r="L9" s="688">
        <v>8543</v>
      </c>
      <c r="M9" s="688"/>
      <c r="N9" s="218">
        <v>7789</v>
      </c>
      <c r="O9" s="690"/>
      <c r="P9" s="218">
        <v>7074</v>
      </c>
      <c r="Q9" s="690"/>
      <c r="R9" s="218">
        <v>6377</v>
      </c>
      <c r="S9" s="690"/>
      <c r="T9" s="221">
        <f>SUM(T10:T12)</f>
        <v>4034</v>
      </c>
      <c r="U9" s="688"/>
      <c r="V9" s="218">
        <f>SUM(V10:V12)</f>
        <v>1082</v>
      </c>
      <c r="W9" s="688"/>
      <c r="X9" s="9"/>
      <c r="Y9" s="9"/>
    </row>
    <row r="10" spans="1:25" ht="14.25" customHeight="1">
      <c r="A10" s="44" t="s">
        <v>275</v>
      </c>
      <c r="B10" s="154"/>
      <c r="C10" s="99"/>
      <c r="D10" s="679">
        <v>2963</v>
      </c>
      <c r="E10" s="679"/>
      <c r="F10" s="221">
        <v>2052</v>
      </c>
      <c r="G10" s="691"/>
      <c r="H10" s="679">
        <v>1590</v>
      </c>
      <c r="I10" s="679"/>
      <c r="J10" s="221">
        <v>1502</v>
      </c>
      <c r="K10" s="680"/>
      <c r="L10" s="679">
        <v>1568</v>
      </c>
      <c r="M10" s="679"/>
      <c r="N10" s="221">
        <v>1431</v>
      </c>
      <c r="O10" s="680"/>
      <c r="P10" s="221">
        <v>1075</v>
      </c>
      <c r="Q10" s="680"/>
      <c r="R10" s="221">
        <v>827</v>
      </c>
      <c r="S10" s="680"/>
      <c r="T10" s="679">
        <v>437</v>
      </c>
      <c r="U10" s="679"/>
      <c r="V10" s="221">
        <v>121</v>
      </c>
      <c r="W10" s="679"/>
      <c r="X10" s="9"/>
      <c r="Y10" s="9"/>
    </row>
    <row r="11" spans="1:25" ht="14.25" customHeight="1">
      <c r="A11" s="44" t="s">
        <v>520</v>
      </c>
      <c r="B11" s="154"/>
      <c r="C11" s="99"/>
      <c r="D11" s="679">
        <v>7172</v>
      </c>
      <c r="E11" s="679"/>
      <c r="F11" s="221">
        <v>6303</v>
      </c>
      <c r="G11" s="683" t="s">
        <v>100</v>
      </c>
      <c r="H11" s="679">
        <v>6239</v>
      </c>
      <c r="I11" s="679"/>
      <c r="J11" s="221">
        <v>5698</v>
      </c>
      <c r="K11" s="680"/>
      <c r="L11" s="679">
        <v>5249</v>
      </c>
      <c r="M11" s="679"/>
      <c r="N11" s="221">
        <v>4570</v>
      </c>
      <c r="O11" s="680"/>
      <c r="P11" s="221">
        <v>4033</v>
      </c>
      <c r="Q11" s="680"/>
      <c r="R11" s="221">
        <v>3505</v>
      </c>
      <c r="S11" s="680"/>
      <c r="T11" s="679">
        <v>2212</v>
      </c>
      <c r="U11" s="679"/>
      <c r="V11" s="221">
        <v>594</v>
      </c>
      <c r="W11" s="679"/>
      <c r="X11" s="9"/>
      <c r="Y11" s="9"/>
    </row>
    <row r="12" spans="1:25" ht="14.25" customHeight="1">
      <c r="A12" s="608" t="s">
        <v>580</v>
      </c>
      <c r="B12" s="692"/>
      <c r="C12" s="385"/>
      <c r="D12" s="693">
        <v>1407</v>
      </c>
      <c r="E12" s="693"/>
      <c r="F12" s="226">
        <v>2013</v>
      </c>
      <c r="G12" s="694" t="s">
        <v>100</v>
      </c>
      <c r="H12" s="693">
        <v>1566</v>
      </c>
      <c r="I12" s="693"/>
      <c r="J12" s="226">
        <v>1674</v>
      </c>
      <c r="K12" s="695"/>
      <c r="L12" s="693">
        <v>1726</v>
      </c>
      <c r="M12" s="693"/>
      <c r="N12" s="226">
        <v>1788</v>
      </c>
      <c r="O12" s="695"/>
      <c r="P12" s="226">
        <v>1966</v>
      </c>
      <c r="Q12" s="695"/>
      <c r="R12" s="226">
        <v>2045</v>
      </c>
      <c r="S12" s="695"/>
      <c r="T12" s="226">
        <v>1385</v>
      </c>
      <c r="U12" s="693"/>
      <c r="V12" s="226">
        <v>367</v>
      </c>
      <c r="W12" s="693"/>
      <c r="X12" s="9"/>
      <c r="Y12" s="9"/>
    </row>
    <row r="13" spans="1:28" s="175" customFormat="1" ht="16.5" customHeight="1">
      <c r="A13" s="175" t="s">
        <v>340</v>
      </c>
      <c r="B13" s="696"/>
      <c r="C13" s="696"/>
      <c r="D13" s="696"/>
      <c r="E13" s="696"/>
      <c r="F13" s="696"/>
      <c r="G13" s="696"/>
      <c r="H13" s="697"/>
      <c r="I13" s="696"/>
      <c r="J13" s="697"/>
      <c r="K13" s="696"/>
      <c r="L13" s="697"/>
      <c r="M13" s="696"/>
      <c r="N13" s="697"/>
      <c r="O13" s="696"/>
      <c r="P13" s="697"/>
      <c r="Q13" s="696"/>
      <c r="R13" s="26"/>
      <c r="T13" s="26"/>
      <c r="V13" s="26"/>
      <c r="AA13" s="698"/>
      <c r="AB13" s="698"/>
    </row>
    <row r="14" spans="1:20" ht="16.5" customHeight="1">
      <c r="A14" s="175" t="s">
        <v>579</v>
      </c>
      <c r="B14" s="344"/>
      <c r="C14" s="344"/>
      <c r="D14" s="344"/>
      <c r="E14" s="344"/>
      <c r="F14" s="344"/>
      <c r="G14" s="344"/>
      <c r="H14" s="347"/>
      <c r="I14" s="344"/>
      <c r="J14" s="347"/>
      <c r="K14" s="344"/>
      <c r="L14" s="347"/>
      <c r="M14" s="344"/>
      <c r="O14" s="344"/>
      <c r="P14" s="347"/>
      <c r="Q14" s="344"/>
      <c r="R14" s="9"/>
      <c r="T14" s="9"/>
    </row>
    <row r="15" spans="2:20" ht="11.25" customHeight="1">
      <c r="B15" s="344"/>
      <c r="C15" s="344"/>
      <c r="D15" s="344"/>
      <c r="E15" s="344"/>
      <c r="F15" s="344"/>
      <c r="G15" s="344"/>
      <c r="H15" s="347"/>
      <c r="I15" s="344"/>
      <c r="J15" s="347"/>
      <c r="K15" s="344"/>
      <c r="L15" s="347"/>
      <c r="M15" s="344"/>
      <c r="N15" s="347"/>
      <c r="O15" s="344"/>
      <c r="P15" s="347"/>
      <c r="Q15" s="344"/>
      <c r="R15" s="9"/>
      <c r="T15" s="9"/>
    </row>
    <row r="16" spans="1:20" ht="16.5" customHeight="1">
      <c r="A16" s="45" t="s">
        <v>235</v>
      </c>
      <c r="B16" s="344"/>
      <c r="C16" s="344"/>
      <c r="D16" s="344"/>
      <c r="E16" s="344"/>
      <c r="F16" s="344"/>
      <c r="G16" s="344"/>
      <c r="H16" s="347"/>
      <c r="I16" s="344"/>
      <c r="J16" s="347"/>
      <c r="K16" s="344"/>
      <c r="L16" s="347"/>
      <c r="M16" s="344"/>
      <c r="N16" s="347"/>
      <c r="O16" s="344"/>
      <c r="P16" s="347"/>
      <c r="Q16" s="344"/>
      <c r="R16" s="9"/>
      <c r="T16" s="9"/>
    </row>
    <row r="17" spans="1:25" ht="16.5" customHeight="1">
      <c r="A17" s="45" t="s">
        <v>595</v>
      </c>
      <c r="H17" s="9"/>
      <c r="J17" s="9"/>
      <c r="L17" s="9"/>
      <c r="P17" s="9"/>
      <c r="R17" s="9"/>
      <c r="T17" s="9"/>
      <c r="Y17" s="77" t="s">
        <v>37</v>
      </c>
    </row>
    <row r="18" spans="1:26" ht="14.25" customHeight="1">
      <c r="A18" s="699" t="s">
        <v>746</v>
      </c>
      <c r="B18" s="216" t="s">
        <v>458</v>
      </c>
      <c r="C18" s="583"/>
      <c r="D18" s="216" t="s">
        <v>393</v>
      </c>
      <c r="E18" s="583"/>
      <c r="F18" s="216" t="s">
        <v>83</v>
      </c>
      <c r="G18" s="583"/>
      <c r="H18" s="216" t="s">
        <v>0</v>
      </c>
      <c r="I18" s="583"/>
      <c r="J18" s="216" t="s">
        <v>775</v>
      </c>
      <c r="K18" s="583"/>
      <c r="L18" s="216" t="s">
        <v>292</v>
      </c>
      <c r="M18" s="583"/>
      <c r="N18" s="216" t="s">
        <v>95</v>
      </c>
      <c r="O18" s="583"/>
      <c r="P18" s="216" t="s">
        <v>181</v>
      </c>
      <c r="Q18" s="583"/>
      <c r="R18" s="216" t="s">
        <v>255</v>
      </c>
      <c r="S18" s="583"/>
      <c r="T18" s="216" t="s">
        <v>440</v>
      </c>
      <c r="U18" s="700"/>
      <c r="V18" s="701" t="s">
        <v>444</v>
      </c>
      <c r="W18" s="583"/>
      <c r="X18" s="229"/>
      <c r="Y18" s="702" t="s">
        <v>426</v>
      </c>
      <c r="Z18" s="699"/>
    </row>
    <row r="19" spans="1:26" ht="14.25" customHeight="1">
      <c r="A19" s="125" t="s">
        <v>445</v>
      </c>
      <c r="B19" s="679">
        <v>1855</v>
      </c>
      <c r="C19" s="679"/>
      <c r="D19" s="221">
        <v>1375</v>
      </c>
      <c r="E19" s="680"/>
      <c r="F19" s="679">
        <v>1596</v>
      </c>
      <c r="G19" s="679"/>
      <c r="H19" s="221">
        <v>2019</v>
      </c>
      <c r="I19" s="680"/>
      <c r="J19" s="679">
        <v>1345</v>
      </c>
      <c r="K19" s="679"/>
      <c r="L19" s="221">
        <v>3042</v>
      </c>
      <c r="M19" s="680"/>
      <c r="N19" s="679">
        <v>2407</v>
      </c>
      <c r="O19" s="679"/>
      <c r="P19" s="221">
        <v>3214</v>
      </c>
      <c r="Q19" s="680"/>
      <c r="R19" s="679">
        <v>3037</v>
      </c>
      <c r="S19" s="679"/>
      <c r="T19" s="221">
        <v>2286</v>
      </c>
      <c r="U19" s="624"/>
      <c r="V19" s="703">
        <v>22178</v>
      </c>
      <c r="W19" s="680"/>
      <c r="X19" s="220"/>
      <c r="Y19" s="679">
        <v>4545</v>
      </c>
      <c r="Z19" s="680"/>
    </row>
    <row r="20" spans="1:26" ht="14.25" customHeight="1">
      <c r="A20" s="125" t="s">
        <v>20</v>
      </c>
      <c r="B20" s="679">
        <v>1688</v>
      </c>
      <c r="C20" s="679"/>
      <c r="D20" s="221">
        <v>1248</v>
      </c>
      <c r="E20" s="680"/>
      <c r="F20" s="679">
        <v>1399</v>
      </c>
      <c r="G20" s="679"/>
      <c r="H20" s="221">
        <v>1722</v>
      </c>
      <c r="I20" s="680"/>
      <c r="J20" s="679">
        <v>1200</v>
      </c>
      <c r="K20" s="679"/>
      <c r="L20" s="221">
        <v>2785</v>
      </c>
      <c r="M20" s="680"/>
      <c r="N20" s="679">
        <v>2189</v>
      </c>
      <c r="O20" s="679"/>
      <c r="P20" s="221">
        <v>2847</v>
      </c>
      <c r="Q20" s="680"/>
      <c r="R20" s="679">
        <v>2691</v>
      </c>
      <c r="S20" s="679"/>
      <c r="T20" s="221">
        <v>2115</v>
      </c>
      <c r="U20" s="624"/>
      <c r="V20" s="703">
        <v>19884</v>
      </c>
      <c r="W20" s="680"/>
      <c r="X20" s="220"/>
      <c r="Y20" s="679">
        <v>4064</v>
      </c>
      <c r="Z20" s="680"/>
    </row>
    <row r="21" spans="1:26" ht="14.25" customHeight="1">
      <c r="A21" s="125" t="s">
        <v>615</v>
      </c>
      <c r="B21" s="679">
        <v>1486</v>
      </c>
      <c r="C21" s="679"/>
      <c r="D21" s="221">
        <v>1088</v>
      </c>
      <c r="E21" s="680"/>
      <c r="F21" s="679">
        <v>1235</v>
      </c>
      <c r="G21" s="679"/>
      <c r="H21" s="221">
        <v>1420</v>
      </c>
      <c r="I21" s="680"/>
      <c r="J21" s="679">
        <v>1105</v>
      </c>
      <c r="K21" s="679"/>
      <c r="L21" s="221">
        <v>2548</v>
      </c>
      <c r="M21" s="680"/>
      <c r="N21" s="679">
        <v>1984</v>
      </c>
      <c r="O21" s="679"/>
      <c r="P21" s="221">
        <v>2749</v>
      </c>
      <c r="Q21" s="680"/>
      <c r="R21" s="679">
        <v>2437</v>
      </c>
      <c r="S21" s="679"/>
      <c r="T21" s="221">
        <v>1958</v>
      </c>
      <c r="U21" s="624"/>
      <c r="V21" s="703">
        <v>18010</v>
      </c>
      <c r="W21" s="680"/>
      <c r="X21" s="220"/>
      <c r="Y21" s="679">
        <v>3704</v>
      </c>
      <c r="Z21" s="680"/>
    </row>
    <row r="22" spans="1:26" ht="14.25" customHeight="1">
      <c r="A22" s="125" t="s">
        <v>86</v>
      </c>
      <c r="B22" s="679">
        <v>1425</v>
      </c>
      <c r="C22" s="679"/>
      <c r="D22" s="221">
        <v>1039</v>
      </c>
      <c r="E22" s="680"/>
      <c r="F22" s="679">
        <v>1162</v>
      </c>
      <c r="G22" s="679"/>
      <c r="H22" s="221">
        <v>1234</v>
      </c>
      <c r="I22" s="680"/>
      <c r="J22" s="679">
        <v>1084</v>
      </c>
      <c r="K22" s="679"/>
      <c r="L22" s="221">
        <v>2400</v>
      </c>
      <c r="M22" s="680"/>
      <c r="N22" s="679">
        <v>1935</v>
      </c>
      <c r="O22" s="679"/>
      <c r="P22" s="221">
        <v>2640</v>
      </c>
      <c r="Q22" s="680"/>
      <c r="R22" s="679">
        <v>2297</v>
      </c>
      <c r="S22" s="679"/>
      <c r="T22" s="221">
        <v>1821</v>
      </c>
      <c r="U22" s="624"/>
      <c r="V22" s="703">
        <v>17037</v>
      </c>
      <c r="W22" s="680"/>
      <c r="X22" s="220"/>
      <c r="Y22" s="679">
        <v>3566</v>
      </c>
      <c r="Z22" s="680"/>
    </row>
    <row r="23" spans="1:26" ht="14.25" customHeight="1">
      <c r="A23" s="125" t="s">
        <v>147</v>
      </c>
      <c r="B23" s="679">
        <v>1418</v>
      </c>
      <c r="C23" s="679"/>
      <c r="D23" s="221">
        <v>917</v>
      </c>
      <c r="E23" s="680"/>
      <c r="F23" s="679">
        <v>1064</v>
      </c>
      <c r="G23" s="679"/>
      <c r="H23" s="221">
        <v>1018</v>
      </c>
      <c r="I23" s="680"/>
      <c r="J23" s="679">
        <v>1116</v>
      </c>
      <c r="K23" s="679"/>
      <c r="L23" s="221">
        <v>2382</v>
      </c>
      <c r="M23" s="680"/>
      <c r="N23" s="679">
        <v>1884</v>
      </c>
      <c r="O23" s="679"/>
      <c r="P23" s="221">
        <v>2631</v>
      </c>
      <c r="Q23" s="680"/>
      <c r="R23" s="679">
        <v>2229</v>
      </c>
      <c r="S23" s="679"/>
      <c r="T23" s="221">
        <v>1817</v>
      </c>
      <c r="U23" s="624"/>
      <c r="V23" s="703">
        <v>16476</v>
      </c>
      <c r="W23" s="680"/>
      <c r="X23" s="220"/>
      <c r="Y23" s="679">
        <v>3515</v>
      </c>
      <c r="Z23" s="680"/>
    </row>
    <row r="24" spans="1:26" ht="14.25" customHeight="1">
      <c r="A24" s="125" t="s">
        <v>197</v>
      </c>
      <c r="B24" s="679">
        <v>1215</v>
      </c>
      <c r="C24" s="679"/>
      <c r="D24" s="221">
        <v>818</v>
      </c>
      <c r="E24" s="680"/>
      <c r="F24" s="679">
        <v>940</v>
      </c>
      <c r="G24" s="679"/>
      <c r="H24" s="221">
        <v>829</v>
      </c>
      <c r="I24" s="680"/>
      <c r="J24" s="679">
        <v>1058</v>
      </c>
      <c r="K24" s="679"/>
      <c r="L24" s="221">
        <v>2226</v>
      </c>
      <c r="M24" s="680"/>
      <c r="N24" s="679">
        <v>1785</v>
      </c>
      <c r="O24" s="679"/>
      <c r="P24" s="221">
        <v>2485</v>
      </c>
      <c r="Q24" s="680"/>
      <c r="R24" s="679">
        <v>2061</v>
      </c>
      <c r="S24" s="679"/>
      <c r="T24" s="221">
        <v>1670</v>
      </c>
      <c r="U24" s="624"/>
      <c r="V24" s="703">
        <v>15087</v>
      </c>
      <c r="W24" s="680"/>
      <c r="X24" s="220"/>
      <c r="Y24" s="679">
        <v>3258</v>
      </c>
      <c r="Z24" s="680"/>
    </row>
    <row r="25" spans="1:26" ht="14.25" customHeight="1">
      <c r="A25" s="125" t="s">
        <v>756</v>
      </c>
      <c r="B25" s="679">
        <v>1072</v>
      </c>
      <c r="C25" s="679"/>
      <c r="D25" s="221">
        <v>705</v>
      </c>
      <c r="E25" s="680"/>
      <c r="F25" s="679">
        <v>873</v>
      </c>
      <c r="G25" s="679"/>
      <c r="H25" s="221">
        <v>668</v>
      </c>
      <c r="I25" s="680"/>
      <c r="J25" s="679">
        <v>1000</v>
      </c>
      <c r="K25" s="679"/>
      <c r="L25" s="221">
        <v>2016</v>
      </c>
      <c r="M25" s="680"/>
      <c r="N25" s="679">
        <v>1640</v>
      </c>
      <c r="O25" s="679"/>
      <c r="P25" s="221">
        <v>2254</v>
      </c>
      <c r="Q25" s="680"/>
      <c r="R25" s="679">
        <v>1930</v>
      </c>
      <c r="S25" s="679"/>
      <c r="T25" s="221">
        <v>1487</v>
      </c>
      <c r="U25" s="624"/>
      <c r="V25" s="703">
        <v>13645</v>
      </c>
      <c r="W25" s="680"/>
      <c r="X25" s="220"/>
      <c r="Y25" s="679">
        <v>2979</v>
      </c>
      <c r="Z25" s="680"/>
    </row>
    <row r="26" spans="1:26" ht="14.25" customHeight="1">
      <c r="A26" s="125" t="s">
        <v>658</v>
      </c>
      <c r="B26" s="679">
        <v>922</v>
      </c>
      <c r="C26" s="679"/>
      <c r="D26" s="221">
        <v>581</v>
      </c>
      <c r="E26" s="680"/>
      <c r="F26" s="679">
        <v>784</v>
      </c>
      <c r="G26" s="679"/>
      <c r="H26" s="221">
        <v>610</v>
      </c>
      <c r="I26" s="680"/>
      <c r="J26" s="679">
        <v>907</v>
      </c>
      <c r="K26" s="679"/>
      <c r="L26" s="221">
        <v>1878</v>
      </c>
      <c r="M26" s="680"/>
      <c r="N26" s="679">
        <v>1487</v>
      </c>
      <c r="O26" s="679"/>
      <c r="P26" s="221">
        <v>2097</v>
      </c>
      <c r="Q26" s="680"/>
      <c r="R26" s="679">
        <v>1743</v>
      </c>
      <c r="S26" s="679"/>
      <c r="T26" s="221">
        <v>1334</v>
      </c>
      <c r="U26" s="624"/>
      <c r="V26" s="703">
        <v>12343</v>
      </c>
      <c r="W26" s="680"/>
      <c r="X26" s="220"/>
      <c r="Y26" s="679">
        <v>2678</v>
      </c>
      <c r="Z26" s="680"/>
    </row>
    <row r="27" spans="1:26" ht="14.25" customHeight="1">
      <c r="A27" s="135" t="s">
        <v>148</v>
      </c>
      <c r="B27" s="693">
        <f>SUM(B28:B29)</f>
        <v>501</v>
      </c>
      <c r="C27" s="695"/>
      <c r="D27" s="693">
        <f>SUM(D28:D29)</f>
        <v>196</v>
      </c>
      <c r="E27" s="695"/>
      <c r="F27" s="693">
        <f>SUM(F28:F29)</f>
        <v>336</v>
      </c>
      <c r="G27" s="693"/>
      <c r="H27" s="226">
        <f>SUM(H28:H29)</f>
        <v>176</v>
      </c>
      <c r="I27" s="695"/>
      <c r="J27" s="693">
        <f>SUM(J28:J29)</f>
        <v>562</v>
      </c>
      <c r="K27" s="693"/>
      <c r="L27" s="226">
        <f>SUM(L28:L29)</f>
        <v>1274</v>
      </c>
      <c r="M27" s="695"/>
      <c r="N27" s="693">
        <f>SUM(N28:N29)</f>
        <v>1079</v>
      </c>
      <c r="O27" s="693"/>
      <c r="P27" s="226">
        <f>SUM(P28:P29)</f>
        <v>1460</v>
      </c>
      <c r="Q27" s="695"/>
      <c r="R27" s="693">
        <f>SUM(R28:R29)</f>
        <v>1152</v>
      </c>
      <c r="S27" s="693"/>
      <c r="T27" s="226">
        <f>SUM(T28:T29)</f>
        <v>1048</v>
      </c>
      <c r="U27" s="704"/>
      <c r="V27" s="705">
        <f>SUM(V28:V29)</f>
        <v>7784</v>
      </c>
      <c r="W27" s="695"/>
      <c r="X27" s="221"/>
      <c r="Y27" s="226">
        <f>SUM(Y28:Y29)</f>
        <v>2148</v>
      </c>
      <c r="Z27" s="695"/>
    </row>
    <row r="28" spans="1:26" s="665" customFormat="1" ht="14.25" customHeight="1" hidden="1">
      <c r="A28" s="706" t="s">
        <v>5</v>
      </c>
      <c r="B28" s="707">
        <v>232</v>
      </c>
      <c r="C28" s="707"/>
      <c r="D28" s="707">
        <v>92</v>
      </c>
      <c r="E28" s="708"/>
      <c r="F28" s="707">
        <v>159</v>
      </c>
      <c r="G28" s="708"/>
      <c r="H28" s="707">
        <v>89</v>
      </c>
      <c r="I28" s="708"/>
      <c r="J28" s="707">
        <v>288</v>
      </c>
      <c r="K28" s="707"/>
      <c r="L28" s="707">
        <v>614</v>
      </c>
      <c r="M28" s="707"/>
      <c r="N28" s="707">
        <v>532</v>
      </c>
      <c r="O28" s="707"/>
      <c r="P28" s="707">
        <v>700</v>
      </c>
      <c r="Q28" s="707"/>
      <c r="R28" s="707">
        <v>546</v>
      </c>
      <c r="S28" s="707"/>
      <c r="T28" s="707">
        <v>498</v>
      </c>
      <c r="U28" s="709"/>
      <c r="V28" s="707">
        <f>SUM(B28:U28)</f>
        <v>3750</v>
      </c>
      <c r="W28" s="707"/>
      <c r="X28" s="707"/>
      <c r="Y28" s="707">
        <v>1066</v>
      </c>
      <c r="Z28" s="707"/>
    </row>
    <row r="29" spans="1:26" s="665" customFormat="1" ht="18" customHeight="1" hidden="1">
      <c r="A29" s="706" t="s">
        <v>216</v>
      </c>
      <c r="B29" s="707">
        <v>269</v>
      </c>
      <c r="C29" s="707"/>
      <c r="D29" s="707">
        <v>104</v>
      </c>
      <c r="E29" s="708"/>
      <c r="F29" s="707">
        <v>177</v>
      </c>
      <c r="G29" s="708"/>
      <c r="H29" s="707">
        <v>87</v>
      </c>
      <c r="I29" s="708"/>
      <c r="J29" s="707">
        <v>274</v>
      </c>
      <c r="K29" s="707"/>
      <c r="L29" s="707">
        <v>660</v>
      </c>
      <c r="M29" s="707"/>
      <c r="N29" s="707">
        <v>547</v>
      </c>
      <c r="O29" s="707"/>
      <c r="P29" s="707">
        <v>760</v>
      </c>
      <c r="Q29" s="707"/>
      <c r="R29" s="707">
        <v>606</v>
      </c>
      <c r="S29" s="707"/>
      <c r="T29" s="707">
        <v>550</v>
      </c>
      <c r="U29" s="709"/>
      <c r="V29" s="707">
        <f>SUM(B29:U29)</f>
        <v>4034</v>
      </c>
      <c r="W29" s="707"/>
      <c r="X29" s="707"/>
      <c r="Y29" s="707">
        <v>1082</v>
      </c>
      <c r="Z29" s="707"/>
    </row>
    <row r="30" spans="2:25" ht="3.75" customHeight="1">
      <c r="B30" s="9"/>
      <c r="D30" s="9"/>
      <c r="F30" s="9"/>
      <c r="H30" s="9"/>
      <c r="J30" s="9"/>
      <c r="N30" s="9"/>
      <c r="P30" s="9"/>
      <c r="R30" s="9"/>
      <c r="T30" s="9"/>
      <c r="Y30" s="77"/>
    </row>
    <row r="31" spans="1:25" ht="16.5" customHeight="1">
      <c r="A31" s="45" t="s">
        <v>779</v>
      </c>
      <c r="B31" s="9"/>
      <c r="D31" s="9"/>
      <c r="F31" s="9"/>
      <c r="H31" s="9"/>
      <c r="J31" s="9"/>
      <c r="N31" s="9"/>
      <c r="P31" s="9"/>
      <c r="R31" s="9"/>
      <c r="T31" s="9"/>
      <c r="Y31" s="77" t="s">
        <v>37</v>
      </c>
    </row>
    <row r="32" spans="1:28" ht="14.25" customHeight="1">
      <c r="A32" s="699" t="s">
        <v>746</v>
      </c>
      <c r="B32" s="216" t="s">
        <v>458</v>
      </c>
      <c r="C32" s="583"/>
      <c r="D32" s="216" t="s">
        <v>393</v>
      </c>
      <c r="E32" s="583"/>
      <c r="F32" s="216" t="s">
        <v>83</v>
      </c>
      <c r="G32" s="583"/>
      <c r="H32" s="216" t="s">
        <v>0</v>
      </c>
      <c r="I32" s="583"/>
      <c r="J32" s="216" t="s">
        <v>775</v>
      </c>
      <c r="K32" s="583"/>
      <c r="L32" s="216" t="s">
        <v>292</v>
      </c>
      <c r="M32" s="583"/>
      <c r="N32" s="216" t="s">
        <v>95</v>
      </c>
      <c r="O32" s="583"/>
      <c r="P32" s="216" t="s">
        <v>181</v>
      </c>
      <c r="Q32" s="583"/>
      <c r="R32" s="216" t="s">
        <v>255</v>
      </c>
      <c r="S32" s="583"/>
      <c r="T32" s="216" t="s">
        <v>440</v>
      </c>
      <c r="U32" s="700"/>
      <c r="V32" s="701" t="s">
        <v>444</v>
      </c>
      <c r="W32" s="583"/>
      <c r="X32" s="229"/>
      <c r="Y32" s="702" t="s">
        <v>426</v>
      </c>
      <c r="Z32" s="699"/>
      <c r="AA32" s="665" t="s">
        <v>5</v>
      </c>
      <c r="AB32" s="665" t="s">
        <v>216</v>
      </c>
    </row>
    <row r="33" spans="1:28" ht="14.25" customHeight="1">
      <c r="A33" s="125" t="s">
        <v>445</v>
      </c>
      <c r="B33" s="679">
        <v>718</v>
      </c>
      <c r="C33" s="679"/>
      <c r="D33" s="221">
        <v>559</v>
      </c>
      <c r="E33" s="680"/>
      <c r="F33" s="679">
        <v>647</v>
      </c>
      <c r="G33" s="679"/>
      <c r="H33" s="221">
        <v>740</v>
      </c>
      <c r="I33" s="680"/>
      <c r="J33" s="679">
        <v>678</v>
      </c>
      <c r="K33" s="679"/>
      <c r="L33" s="221">
        <v>1361</v>
      </c>
      <c r="M33" s="680"/>
      <c r="N33" s="679">
        <v>1203</v>
      </c>
      <c r="O33" s="679"/>
      <c r="P33" s="221">
        <v>1544</v>
      </c>
      <c r="Q33" s="680"/>
      <c r="R33" s="679">
        <v>1163</v>
      </c>
      <c r="S33" s="679"/>
      <c r="T33" s="221">
        <v>1049</v>
      </c>
      <c r="U33" s="624"/>
      <c r="V33" s="703">
        <v>9662</v>
      </c>
      <c r="W33" s="680"/>
      <c r="X33" s="220"/>
      <c r="Y33" s="221">
        <f aca="true" t="shared" si="0" ref="Y33:Y40">SUM(AA33:AB33)</f>
        <v>1973</v>
      </c>
      <c r="Z33" s="680"/>
      <c r="AA33" s="709">
        <v>808</v>
      </c>
      <c r="AB33" s="709">
        <v>1165</v>
      </c>
    </row>
    <row r="34" spans="1:28" ht="14.25" customHeight="1">
      <c r="A34" s="125" t="s">
        <v>20</v>
      </c>
      <c r="B34" s="679">
        <v>666</v>
      </c>
      <c r="C34" s="679"/>
      <c r="D34" s="221">
        <v>466</v>
      </c>
      <c r="E34" s="680"/>
      <c r="F34" s="679">
        <v>582</v>
      </c>
      <c r="G34" s="679"/>
      <c r="H34" s="221">
        <v>629</v>
      </c>
      <c r="I34" s="680"/>
      <c r="J34" s="679">
        <v>576</v>
      </c>
      <c r="K34" s="679"/>
      <c r="L34" s="221">
        <v>1235</v>
      </c>
      <c r="M34" s="680"/>
      <c r="N34" s="679">
        <v>1050</v>
      </c>
      <c r="O34" s="679"/>
      <c r="P34" s="221">
        <v>1273</v>
      </c>
      <c r="Q34" s="680"/>
      <c r="R34" s="679">
        <v>947</v>
      </c>
      <c r="S34" s="679"/>
      <c r="T34" s="221">
        <v>904</v>
      </c>
      <c r="U34" s="624"/>
      <c r="V34" s="703">
        <v>8328</v>
      </c>
      <c r="W34" s="680"/>
      <c r="X34" s="220"/>
      <c r="Y34" s="221">
        <f t="shared" si="0"/>
        <v>1884</v>
      </c>
      <c r="Z34" s="680"/>
      <c r="AA34" s="709">
        <v>717</v>
      </c>
      <c r="AB34" s="709">
        <v>1167</v>
      </c>
    </row>
    <row r="35" spans="1:28" ht="14.25" customHeight="1">
      <c r="A35" s="125" t="s">
        <v>615</v>
      </c>
      <c r="B35" s="679">
        <v>454</v>
      </c>
      <c r="C35" s="679"/>
      <c r="D35" s="221">
        <v>340</v>
      </c>
      <c r="E35" s="680"/>
      <c r="F35" s="679">
        <v>443</v>
      </c>
      <c r="G35" s="679"/>
      <c r="H35" s="221">
        <v>439</v>
      </c>
      <c r="I35" s="680"/>
      <c r="J35" s="679">
        <v>522</v>
      </c>
      <c r="K35" s="679"/>
      <c r="L35" s="221">
        <v>1071</v>
      </c>
      <c r="M35" s="680"/>
      <c r="N35" s="679">
        <v>865</v>
      </c>
      <c r="O35" s="679"/>
      <c r="P35" s="221">
        <v>1105</v>
      </c>
      <c r="Q35" s="680"/>
      <c r="R35" s="679">
        <v>773</v>
      </c>
      <c r="S35" s="679"/>
      <c r="T35" s="221">
        <v>785</v>
      </c>
      <c r="U35" s="624"/>
      <c r="V35" s="703">
        <v>6797</v>
      </c>
      <c r="W35" s="680"/>
      <c r="X35" s="220"/>
      <c r="Y35" s="221">
        <f t="shared" si="0"/>
        <v>1398</v>
      </c>
      <c r="Z35" s="680"/>
      <c r="AA35" s="709">
        <v>525</v>
      </c>
      <c r="AB35" s="709">
        <v>873</v>
      </c>
    </row>
    <row r="36" spans="1:28" ht="14.25" customHeight="1">
      <c r="A36" s="125" t="s">
        <v>86</v>
      </c>
      <c r="B36" s="679">
        <v>406</v>
      </c>
      <c r="C36" s="679"/>
      <c r="D36" s="221">
        <v>296</v>
      </c>
      <c r="E36" s="680"/>
      <c r="F36" s="679">
        <v>368</v>
      </c>
      <c r="G36" s="679"/>
      <c r="H36" s="221">
        <v>340</v>
      </c>
      <c r="I36" s="680"/>
      <c r="J36" s="679">
        <v>433</v>
      </c>
      <c r="K36" s="679"/>
      <c r="L36" s="221">
        <v>942</v>
      </c>
      <c r="M36" s="680"/>
      <c r="N36" s="679">
        <v>776</v>
      </c>
      <c r="O36" s="679"/>
      <c r="P36" s="221">
        <v>1046</v>
      </c>
      <c r="Q36" s="680"/>
      <c r="R36" s="679">
        <v>659</v>
      </c>
      <c r="S36" s="679"/>
      <c r="T36" s="221">
        <v>663</v>
      </c>
      <c r="U36" s="624"/>
      <c r="V36" s="703">
        <v>5929</v>
      </c>
      <c r="W36" s="680"/>
      <c r="X36" s="220"/>
      <c r="Y36" s="221">
        <f t="shared" si="0"/>
        <v>1276</v>
      </c>
      <c r="Z36" s="680"/>
      <c r="AA36" s="709">
        <v>490</v>
      </c>
      <c r="AB36" s="709">
        <v>786</v>
      </c>
    </row>
    <row r="37" spans="1:28" ht="14.25" customHeight="1">
      <c r="A37" s="125" t="s">
        <v>147</v>
      </c>
      <c r="B37" s="679">
        <v>429</v>
      </c>
      <c r="C37" s="679"/>
      <c r="D37" s="221">
        <v>323</v>
      </c>
      <c r="E37" s="680"/>
      <c r="F37" s="679">
        <v>349</v>
      </c>
      <c r="G37" s="679"/>
      <c r="H37" s="221">
        <v>298</v>
      </c>
      <c r="I37" s="680"/>
      <c r="J37" s="679">
        <v>383</v>
      </c>
      <c r="K37" s="679"/>
      <c r="L37" s="221">
        <v>834</v>
      </c>
      <c r="M37" s="680"/>
      <c r="N37" s="679">
        <v>784</v>
      </c>
      <c r="O37" s="679"/>
      <c r="P37" s="221">
        <v>976</v>
      </c>
      <c r="Q37" s="680"/>
      <c r="R37" s="679">
        <v>635</v>
      </c>
      <c r="S37" s="679"/>
      <c r="T37" s="221">
        <v>661</v>
      </c>
      <c r="U37" s="624"/>
      <c r="V37" s="703">
        <v>5672</v>
      </c>
      <c r="W37" s="680"/>
      <c r="X37" s="220"/>
      <c r="Y37" s="221">
        <f t="shared" si="0"/>
        <v>1199</v>
      </c>
      <c r="Z37" s="680"/>
      <c r="AA37" s="709">
        <v>470</v>
      </c>
      <c r="AB37" s="709">
        <v>729</v>
      </c>
    </row>
    <row r="38" spans="1:28" ht="14.25" customHeight="1">
      <c r="A38" s="125" t="s">
        <v>197</v>
      </c>
      <c r="B38" s="679">
        <v>407</v>
      </c>
      <c r="C38" s="679"/>
      <c r="D38" s="221">
        <v>252</v>
      </c>
      <c r="E38" s="680"/>
      <c r="F38" s="679">
        <v>318</v>
      </c>
      <c r="G38" s="679"/>
      <c r="H38" s="221">
        <v>259</v>
      </c>
      <c r="I38" s="680"/>
      <c r="J38" s="679">
        <v>391</v>
      </c>
      <c r="K38" s="679"/>
      <c r="L38" s="221">
        <v>836</v>
      </c>
      <c r="M38" s="680"/>
      <c r="N38" s="679">
        <v>682</v>
      </c>
      <c r="O38" s="679"/>
      <c r="P38" s="221">
        <v>900</v>
      </c>
      <c r="Q38" s="680"/>
      <c r="R38" s="679">
        <v>637</v>
      </c>
      <c r="S38" s="679"/>
      <c r="T38" s="221">
        <v>627</v>
      </c>
      <c r="U38" s="624"/>
      <c r="V38" s="703">
        <v>5309</v>
      </c>
      <c r="W38" s="680"/>
      <c r="X38" s="220"/>
      <c r="Y38" s="221">
        <f t="shared" si="0"/>
        <v>1119</v>
      </c>
      <c r="Z38" s="680"/>
      <c r="AA38" s="709">
        <v>437</v>
      </c>
      <c r="AB38" s="709">
        <v>682</v>
      </c>
    </row>
    <row r="39" spans="1:28" ht="14.25" customHeight="1">
      <c r="A39" s="125" t="s">
        <v>756</v>
      </c>
      <c r="B39" s="679">
        <v>334</v>
      </c>
      <c r="C39" s="679"/>
      <c r="D39" s="221">
        <v>236</v>
      </c>
      <c r="E39" s="680"/>
      <c r="F39" s="679">
        <v>271</v>
      </c>
      <c r="G39" s="679"/>
      <c r="H39" s="221">
        <v>190</v>
      </c>
      <c r="I39" s="680"/>
      <c r="J39" s="679">
        <v>323</v>
      </c>
      <c r="K39" s="679"/>
      <c r="L39" s="221">
        <v>732</v>
      </c>
      <c r="M39" s="680"/>
      <c r="N39" s="679">
        <v>647</v>
      </c>
      <c r="O39" s="679"/>
      <c r="P39" s="221">
        <v>804</v>
      </c>
      <c r="Q39" s="680"/>
      <c r="R39" s="679">
        <v>577</v>
      </c>
      <c r="S39" s="679"/>
      <c r="T39" s="221">
        <v>502</v>
      </c>
      <c r="U39" s="624"/>
      <c r="V39" s="703">
        <v>4616</v>
      </c>
      <c r="W39" s="680"/>
      <c r="X39" s="220"/>
      <c r="Y39" s="221">
        <f t="shared" si="0"/>
        <v>956</v>
      </c>
      <c r="Z39" s="680"/>
      <c r="AA39" s="709">
        <v>402</v>
      </c>
      <c r="AB39" s="709">
        <v>554</v>
      </c>
    </row>
    <row r="40" spans="1:28" ht="14.25" customHeight="1">
      <c r="A40" s="125" t="s">
        <v>658</v>
      </c>
      <c r="B40" s="221">
        <v>258</v>
      </c>
      <c r="C40" s="681" t="s">
        <v>685</v>
      </c>
      <c r="D40" s="221">
        <v>88</v>
      </c>
      <c r="E40" s="681" t="s">
        <v>685</v>
      </c>
      <c r="F40" s="679">
        <v>140</v>
      </c>
      <c r="G40" s="681" t="s">
        <v>685</v>
      </c>
      <c r="H40" s="221">
        <v>86</v>
      </c>
      <c r="I40" s="681" t="s">
        <v>685</v>
      </c>
      <c r="J40" s="679">
        <v>284</v>
      </c>
      <c r="K40" s="681" t="s">
        <v>685</v>
      </c>
      <c r="L40" s="221">
        <v>616</v>
      </c>
      <c r="M40" s="681" t="s">
        <v>685</v>
      </c>
      <c r="N40" s="679">
        <v>544</v>
      </c>
      <c r="O40" s="681" t="s">
        <v>685</v>
      </c>
      <c r="P40" s="221">
        <v>664</v>
      </c>
      <c r="Q40" s="681" t="s">
        <v>685</v>
      </c>
      <c r="R40" s="679">
        <v>463</v>
      </c>
      <c r="S40" s="681" t="s">
        <v>685</v>
      </c>
      <c r="T40" s="221">
        <v>422</v>
      </c>
      <c r="U40" s="682" t="s">
        <v>685</v>
      </c>
      <c r="V40" s="703">
        <v>3565</v>
      </c>
      <c r="W40" s="681" t="s">
        <v>685</v>
      </c>
      <c r="X40" s="220"/>
      <c r="Y40" s="221">
        <f t="shared" si="0"/>
        <v>856</v>
      </c>
      <c r="Z40" s="681" t="s">
        <v>685</v>
      </c>
      <c r="AA40" s="709">
        <v>366</v>
      </c>
      <c r="AB40" s="709">
        <v>490</v>
      </c>
    </row>
    <row r="41" spans="1:26" ht="14.25" customHeight="1">
      <c r="A41" s="135" t="s">
        <v>148</v>
      </c>
      <c r="B41" s="226">
        <v>182</v>
      </c>
      <c r="C41" s="710" t="s">
        <v>685</v>
      </c>
      <c r="D41" s="226">
        <v>70</v>
      </c>
      <c r="E41" s="710" t="s">
        <v>685</v>
      </c>
      <c r="F41" s="226">
        <v>132</v>
      </c>
      <c r="G41" s="710" t="s">
        <v>685</v>
      </c>
      <c r="H41" s="226">
        <v>64</v>
      </c>
      <c r="I41" s="710" t="s">
        <v>685</v>
      </c>
      <c r="J41" s="226">
        <v>219</v>
      </c>
      <c r="K41" s="710" t="s">
        <v>685</v>
      </c>
      <c r="L41" s="226">
        <v>529</v>
      </c>
      <c r="M41" s="710" t="s">
        <v>685</v>
      </c>
      <c r="N41" s="226">
        <v>455</v>
      </c>
      <c r="O41" s="710" t="s">
        <v>685</v>
      </c>
      <c r="P41" s="226">
        <v>566</v>
      </c>
      <c r="Q41" s="710" t="s">
        <v>685</v>
      </c>
      <c r="R41" s="226">
        <v>420</v>
      </c>
      <c r="S41" s="710" t="s">
        <v>685</v>
      </c>
      <c r="T41" s="226">
        <v>383</v>
      </c>
      <c r="U41" s="711" t="s">
        <v>685</v>
      </c>
      <c r="V41" s="705">
        <f>B41+D41+F41+H41+J41+L41+N41+P41+R41+T41</f>
        <v>3020</v>
      </c>
      <c r="W41" s="710" t="s">
        <v>685</v>
      </c>
      <c r="X41" s="712"/>
      <c r="Y41" s="226">
        <v>784</v>
      </c>
      <c r="Z41" s="710" t="s">
        <v>685</v>
      </c>
    </row>
    <row r="42" ht="16.5" customHeight="1">
      <c r="A42" s="175" t="s">
        <v>340</v>
      </c>
    </row>
    <row r="43" ht="16.5" customHeight="1">
      <c r="A43" s="175" t="s">
        <v>133</v>
      </c>
    </row>
    <row r="44" s="666" customFormat="1" ht="16.5" customHeight="1">
      <c r="A44" s="175" t="s">
        <v>582</v>
      </c>
    </row>
    <row r="45" spans="1:14" ht="13.5">
      <c r="A45" s="175"/>
      <c r="N45" s="713"/>
    </row>
  </sheetData>
  <sheetProtection/>
  <mergeCells count="45">
    <mergeCell ref="A2:C2"/>
    <mergeCell ref="D2:E2"/>
    <mergeCell ref="F2:G2"/>
    <mergeCell ref="H2:I2"/>
    <mergeCell ref="J2:K2"/>
    <mergeCell ref="L2:M2"/>
    <mergeCell ref="N2:O2"/>
    <mergeCell ref="P2:Q2"/>
    <mergeCell ref="R2:S2"/>
    <mergeCell ref="T2:W2"/>
    <mergeCell ref="T3:U3"/>
    <mergeCell ref="V3:W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Y18:Z18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Y32:Z32"/>
  </mergeCells>
  <printOptions/>
  <pageMargins left="0.7874015748031497" right="0.984251968503937" top="0.3937007874015748" bottom="0.3937007874015748" header="0.5118110236220472" footer="0.1968503937007874"/>
  <pageSetup horizontalDpi="600" verticalDpi="600" orientation="landscape" paperSize="9" scale="96" r:id="rId1"/>
  <headerFooter alignWithMargins="0">
    <oddFooter>&amp;R&amp;"ＭＳ Ｐ明朝,標準"&amp;10－１７－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3.5"/>
  <cols>
    <col min="1" max="1" width="9.625" style="4" customWidth="1"/>
    <col min="2" max="2" width="30.625" style="4" customWidth="1"/>
    <col min="3" max="4" width="6.25390625" style="5" customWidth="1"/>
    <col min="5" max="6" width="5.625" style="4" customWidth="1"/>
    <col min="7" max="7" width="30.625" style="4" customWidth="1"/>
    <col min="8" max="9" width="5.625" style="5" customWidth="1"/>
    <col min="10" max="10" width="10.25390625" style="4" customWidth="1"/>
    <col min="11" max="16384" width="9.00390625" style="4" customWidth="1"/>
  </cols>
  <sheetData>
    <row r="1" spans="1:10" ht="30" customHeight="1">
      <c r="A1" s="6"/>
      <c r="B1" s="7"/>
      <c r="C1" s="7"/>
      <c r="D1" s="7"/>
      <c r="E1" s="7"/>
      <c r="F1" s="7"/>
      <c r="G1" s="7"/>
      <c r="H1" s="7"/>
      <c r="I1" s="7"/>
      <c r="J1" s="8"/>
    </row>
    <row r="2" spans="1:10" ht="15.75" customHeight="1">
      <c r="A2" s="9"/>
      <c r="B2" s="10" t="s">
        <v>690</v>
      </c>
      <c r="C2" s="11"/>
      <c r="D2" s="11"/>
      <c r="E2" s="12"/>
      <c r="F2" s="9"/>
      <c r="G2" s="10" t="s">
        <v>522</v>
      </c>
      <c r="H2" s="13"/>
      <c r="I2" s="13"/>
      <c r="J2" s="9"/>
    </row>
    <row r="3" spans="1:10" ht="15.75" customHeight="1">
      <c r="A3" s="9"/>
      <c r="B3" s="14" t="s">
        <v>721</v>
      </c>
      <c r="C3" s="15"/>
      <c r="D3" s="16" t="s">
        <v>143</v>
      </c>
      <c r="E3" s="12"/>
      <c r="F3" s="9"/>
      <c r="G3" s="17" t="s">
        <v>103</v>
      </c>
      <c r="H3" s="13"/>
      <c r="I3" s="13">
        <v>32</v>
      </c>
      <c r="J3" s="9"/>
    </row>
    <row r="4" spans="1:10" ht="15.75" customHeight="1">
      <c r="A4" s="9"/>
      <c r="B4" s="17" t="s">
        <v>4</v>
      </c>
      <c r="C4" s="18"/>
      <c r="D4" s="19">
        <v>1</v>
      </c>
      <c r="E4" s="12"/>
      <c r="F4" s="9"/>
      <c r="G4" s="17" t="s">
        <v>395</v>
      </c>
      <c r="H4" s="13"/>
      <c r="I4" s="13">
        <v>33</v>
      </c>
      <c r="J4" s="9"/>
    </row>
    <row r="5" spans="1:10" ht="15.75" customHeight="1">
      <c r="A5" s="9"/>
      <c r="B5" s="17" t="s">
        <v>730</v>
      </c>
      <c r="C5" s="18"/>
      <c r="D5" s="19">
        <v>2</v>
      </c>
      <c r="E5" s="20"/>
      <c r="F5" s="9"/>
      <c r="G5" s="21" t="s">
        <v>509</v>
      </c>
      <c r="H5" s="22"/>
      <c r="I5" s="22">
        <v>33</v>
      </c>
      <c r="J5" s="9"/>
    </row>
    <row r="6" spans="1:10" ht="15.75" customHeight="1">
      <c r="A6" s="9"/>
      <c r="B6" s="14"/>
      <c r="C6" s="15"/>
      <c r="D6" s="15"/>
      <c r="E6" s="12"/>
      <c r="F6" s="9"/>
      <c r="G6" s="17" t="s">
        <v>33</v>
      </c>
      <c r="H6" s="13"/>
      <c r="I6" s="13">
        <v>34</v>
      </c>
      <c r="J6" s="9"/>
    </row>
    <row r="7" spans="1:10" ht="15.75" customHeight="1">
      <c r="A7" s="9"/>
      <c r="B7" s="10" t="s">
        <v>21</v>
      </c>
      <c r="C7" s="23"/>
      <c r="D7" s="23"/>
      <c r="E7" s="12"/>
      <c r="F7" s="9"/>
      <c r="G7" s="17" t="s">
        <v>587</v>
      </c>
      <c r="H7" s="13"/>
      <c r="I7" s="13" t="s">
        <v>822</v>
      </c>
      <c r="J7" s="9"/>
    </row>
    <row r="8" spans="1:9" ht="15.75" customHeight="1">
      <c r="A8" s="9"/>
      <c r="B8" s="17" t="s">
        <v>227</v>
      </c>
      <c r="C8" s="18"/>
      <c r="D8" s="18" t="s">
        <v>398</v>
      </c>
      <c r="E8" s="12"/>
      <c r="F8" s="9"/>
      <c r="G8" s="17" t="s">
        <v>533</v>
      </c>
      <c r="H8" s="13"/>
      <c r="I8" s="13">
        <v>37</v>
      </c>
    </row>
    <row r="9" spans="1:9" ht="15.75" customHeight="1">
      <c r="A9" s="9"/>
      <c r="B9" s="17" t="s">
        <v>15</v>
      </c>
      <c r="C9" s="18"/>
      <c r="D9" s="18" t="s">
        <v>463</v>
      </c>
      <c r="E9" s="12"/>
      <c r="F9" s="9"/>
      <c r="G9" s="17" t="s">
        <v>665</v>
      </c>
      <c r="H9" s="13"/>
      <c r="I9" s="13">
        <v>38</v>
      </c>
    </row>
    <row r="10" spans="1:9" ht="15.75" customHeight="1">
      <c r="A10" s="9"/>
      <c r="B10" s="17" t="s">
        <v>55</v>
      </c>
      <c r="C10" s="18"/>
      <c r="D10" s="19">
        <v>5</v>
      </c>
      <c r="E10" s="12"/>
      <c r="F10" s="9"/>
      <c r="G10" s="17" t="s">
        <v>494</v>
      </c>
      <c r="H10" s="13"/>
      <c r="I10" s="13">
        <v>39</v>
      </c>
    </row>
    <row r="11" spans="1:9" ht="15.75" customHeight="1">
      <c r="A11" s="9"/>
      <c r="B11" s="17" t="s">
        <v>173</v>
      </c>
      <c r="C11" s="18"/>
      <c r="D11" s="18" t="s">
        <v>466</v>
      </c>
      <c r="E11" s="12"/>
      <c r="F11" s="9"/>
      <c r="G11" s="17" t="s">
        <v>523</v>
      </c>
      <c r="H11" s="13"/>
      <c r="I11" s="13">
        <v>40</v>
      </c>
    </row>
    <row r="12" spans="1:9" ht="15.75" customHeight="1">
      <c r="A12" s="9"/>
      <c r="B12" s="17" t="s">
        <v>801</v>
      </c>
      <c r="C12" s="18"/>
      <c r="D12" s="18" t="s">
        <v>206</v>
      </c>
      <c r="E12" s="12"/>
      <c r="F12" s="9"/>
      <c r="G12" s="17" t="s">
        <v>753</v>
      </c>
      <c r="H12" s="13"/>
      <c r="I12" s="13">
        <v>41</v>
      </c>
    </row>
    <row r="13" spans="1:10" ht="15.75" customHeight="1">
      <c r="A13" s="9"/>
      <c r="B13" s="17" t="s">
        <v>829</v>
      </c>
      <c r="C13" s="18"/>
      <c r="D13" s="19">
        <v>8</v>
      </c>
      <c r="E13" s="12"/>
      <c r="F13" s="9"/>
      <c r="G13" s="17" t="s">
        <v>151</v>
      </c>
      <c r="J13" s="9"/>
    </row>
    <row r="14" spans="1:10" ht="15.75" customHeight="1">
      <c r="A14" s="9"/>
      <c r="B14" s="17" t="s">
        <v>797</v>
      </c>
      <c r="C14" s="24"/>
      <c r="D14" s="24" t="s">
        <v>601</v>
      </c>
      <c r="E14" s="12"/>
      <c r="F14" s="9"/>
      <c r="G14" s="17"/>
      <c r="H14" s="13"/>
      <c r="I14" s="13"/>
      <c r="J14" s="9"/>
    </row>
    <row r="15" spans="1:10" ht="15.75" customHeight="1">
      <c r="A15" s="9"/>
      <c r="B15" s="17" t="s">
        <v>630</v>
      </c>
      <c r="C15" s="18"/>
      <c r="D15" s="18" t="s">
        <v>682</v>
      </c>
      <c r="E15" s="12"/>
      <c r="F15" s="9"/>
      <c r="G15" s="10" t="s">
        <v>137</v>
      </c>
      <c r="H15" s="13"/>
      <c r="I15" s="13"/>
      <c r="J15" s="9"/>
    </row>
    <row r="16" spans="1:10" ht="15.75" customHeight="1">
      <c r="A16" s="9"/>
      <c r="B16" s="17" t="s">
        <v>573</v>
      </c>
      <c r="C16" s="19"/>
      <c r="D16" s="19">
        <v>13</v>
      </c>
      <c r="E16" s="12"/>
      <c r="F16" s="9"/>
      <c r="G16" s="17" t="s">
        <v>60</v>
      </c>
      <c r="H16" s="13"/>
      <c r="I16" s="13" t="s">
        <v>586</v>
      </c>
      <c r="J16" s="9"/>
    </row>
    <row r="17" spans="1:10" ht="15.75" customHeight="1">
      <c r="A17" s="9"/>
      <c r="B17" s="17" t="s">
        <v>243</v>
      </c>
      <c r="C17" s="19"/>
      <c r="D17" s="19">
        <v>14</v>
      </c>
      <c r="E17" s="12"/>
      <c r="F17" s="9"/>
      <c r="G17" s="17" t="s">
        <v>350</v>
      </c>
      <c r="H17" s="13"/>
      <c r="I17" s="13" t="s">
        <v>686</v>
      </c>
      <c r="J17" s="9"/>
    </row>
    <row r="18" spans="1:10" ht="15.75" customHeight="1">
      <c r="A18" s="9"/>
      <c r="B18" s="17" t="s">
        <v>329</v>
      </c>
      <c r="C18" s="19"/>
      <c r="D18" s="19">
        <v>15</v>
      </c>
      <c r="E18" s="12"/>
      <c r="F18" s="9"/>
      <c r="J18" s="9"/>
    </row>
    <row r="19" spans="1:10" ht="15.75" customHeight="1">
      <c r="A19" s="9"/>
      <c r="B19" s="14"/>
      <c r="C19" s="13"/>
      <c r="D19" s="13"/>
      <c r="E19" s="12"/>
      <c r="F19" s="9"/>
      <c r="J19" s="9"/>
    </row>
    <row r="20" spans="1:10" ht="15.75" customHeight="1">
      <c r="A20" s="9"/>
      <c r="B20" s="10" t="s">
        <v>416</v>
      </c>
      <c r="C20" s="11"/>
      <c r="D20" s="11"/>
      <c r="E20" s="12"/>
      <c r="F20" s="9"/>
      <c r="G20" s="17"/>
      <c r="H20" s="13" t="s">
        <v>716</v>
      </c>
      <c r="I20" s="13" t="s">
        <v>716</v>
      </c>
      <c r="J20" s="9"/>
    </row>
    <row r="21" spans="1:10" ht="15.75" customHeight="1">
      <c r="A21" s="9"/>
      <c r="B21" s="17" t="s">
        <v>484</v>
      </c>
      <c r="C21" s="19"/>
      <c r="D21" s="19">
        <v>16</v>
      </c>
      <c r="E21" s="12"/>
      <c r="F21" s="9"/>
      <c r="G21" s="25"/>
      <c r="H21" s="13"/>
      <c r="I21" s="13"/>
      <c r="J21" s="26"/>
    </row>
    <row r="22" spans="1:11" ht="15.75" customHeight="1">
      <c r="A22" s="9"/>
      <c r="B22" s="17" t="s">
        <v>773</v>
      </c>
      <c r="C22" s="19"/>
      <c r="D22" s="19">
        <v>17</v>
      </c>
      <c r="E22" s="12"/>
      <c r="F22" s="9"/>
      <c r="G22" s="27" t="s">
        <v>6</v>
      </c>
      <c r="H22" s="8"/>
      <c r="I22" s="8"/>
      <c r="J22" s="8"/>
      <c r="K22" s="8"/>
    </row>
    <row r="23" spans="1:11" ht="15.75" customHeight="1">
      <c r="A23" s="9"/>
      <c r="B23" s="17" t="s">
        <v>210</v>
      </c>
      <c r="C23" s="19"/>
      <c r="D23" s="19">
        <v>18</v>
      </c>
      <c r="E23" s="12"/>
      <c r="F23" s="9"/>
      <c r="G23" s="26" t="s">
        <v>85</v>
      </c>
      <c r="H23" s="8"/>
      <c r="I23" s="8"/>
      <c r="J23" s="8"/>
      <c r="K23" s="8"/>
    </row>
    <row r="24" spans="1:11" ht="15.75" customHeight="1">
      <c r="A24" s="9"/>
      <c r="B24" s="17" t="s">
        <v>576</v>
      </c>
      <c r="C24" s="19"/>
      <c r="D24" s="19">
        <v>19</v>
      </c>
      <c r="E24" s="12"/>
      <c r="F24" s="9"/>
      <c r="G24" s="27" t="s">
        <v>41</v>
      </c>
      <c r="H24" s="8"/>
      <c r="I24" s="8"/>
      <c r="J24" s="8"/>
      <c r="K24" s="8"/>
    </row>
    <row r="25" spans="1:11" ht="15.75" customHeight="1">
      <c r="A25" s="9"/>
      <c r="B25" s="17" t="s">
        <v>310</v>
      </c>
      <c r="C25" s="19"/>
      <c r="D25" s="19" t="s">
        <v>281</v>
      </c>
      <c r="E25" s="12"/>
      <c r="F25" s="9"/>
      <c r="G25" s="26" t="s">
        <v>383</v>
      </c>
      <c r="H25" s="8"/>
      <c r="I25" s="8"/>
      <c r="J25" s="8"/>
      <c r="K25" s="8"/>
    </row>
    <row r="26" spans="1:10" ht="15.75" customHeight="1">
      <c r="A26" s="9"/>
      <c r="B26" s="17" t="s">
        <v>467</v>
      </c>
      <c r="C26" s="19"/>
      <c r="D26" s="19">
        <v>22</v>
      </c>
      <c r="E26" s="12"/>
      <c r="F26" s="9"/>
      <c r="G26" s="26" t="s">
        <v>552</v>
      </c>
      <c r="H26" s="26"/>
      <c r="I26" s="26"/>
      <c r="J26" s="26"/>
    </row>
    <row r="27" spans="1:10" ht="15.75" customHeight="1">
      <c r="A27" s="9"/>
      <c r="B27" s="17" t="s">
        <v>425</v>
      </c>
      <c r="C27" s="19"/>
      <c r="D27" s="19">
        <v>23</v>
      </c>
      <c r="E27" s="12"/>
      <c r="F27" s="9"/>
      <c r="G27" s="28" t="s">
        <v>585</v>
      </c>
      <c r="H27" s="28"/>
      <c r="I27" s="28"/>
      <c r="J27" s="26"/>
    </row>
    <row r="28" spans="1:10" ht="15.75" customHeight="1">
      <c r="A28" s="9"/>
      <c r="B28" s="17" t="s">
        <v>403</v>
      </c>
      <c r="C28" s="19"/>
      <c r="D28" s="19">
        <v>23</v>
      </c>
      <c r="E28" s="12"/>
      <c r="F28" s="9"/>
      <c r="G28" s="28" t="s">
        <v>575</v>
      </c>
      <c r="H28" s="28"/>
      <c r="I28" s="28"/>
      <c r="J28" s="26"/>
    </row>
    <row r="29" spans="1:10" ht="15.75" customHeight="1">
      <c r="A29" s="9"/>
      <c r="B29" s="17" t="s">
        <v>617</v>
      </c>
      <c r="C29" s="19"/>
      <c r="D29" s="19">
        <v>24</v>
      </c>
      <c r="E29" s="12"/>
      <c r="F29" s="9"/>
      <c r="G29" s="28" t="s">
        <v>804</v>
      </c>
      <c r="H29" s="28"/>
      <c r="I29" s="28"/>
      <c r="J29" s="26"/>
    </row>
    <row r="30" spans="1:10" ht="15.75" customHeight="1">
      <c r="A30" s="9"/>
      <c r="B30" s="17" t="s">
        <v>493</v>
      </c>
      <c r="C30" s="19"/>
      <c r="D30" s="19" t="s">
        <v>253</v>
      </c>
      <c r="E30" s="12"/>
      <c r="F30" s="9"/>
      <c r="G30" s="28" t="s">
        <v>532</v>
      </c>
      <c r="H30" s="28"/>
      <c r="I30" s="28"/>
      <c r="J30" s="26"/>
    </row>
    <row r="31" spans="1:10" ht="15.75" customHeight="1">
      <c r="A31" s="9"/>
      <c r="B31" s="17" t="s">
        <v>676</v>
      </c>
      <c r="C31" s="24"/>
      <c r="D31" s="24" t="s">
        <v>815</v>
      </c>
      <c r="E31" s="12"/>
      <c r="F31" s="9"/>
      <c r="G31" s="26"/>
      <c r="H31" s="13"/>
      <c r="I31" s="13"/>
      <c r="J31" s="9"/>
    </row>
    <row r="32" spans="1:10" ht="15.75" customHeight="1">
      <c r="A32" s="9"/>
      <c r="E32" s="12"/>
      <c r="F32" s="9"/>
      <c r="G32" s="28"/>
      <c r="H32" s="28"/>
      <c r="I32" s="28"/>
      <c r="J32" s="26"/>
    </row>
    <row r="33" spans="1:10" ht="15.75" customHeight="1">
      <c r="A33" s="9"/>
      <c r="E33" s="12"/>
      <c r="F33" s="9"/>
      <c r="G33" s="26"/>
      <c r="H33" s="13"/>
      <c r="I33" s="13"/>
      <c r="J33" s="9"/>
    </row>
    <row r="34" spans="1:9" ht="15.75" customHeight="1">
      <c r="A34" s="9"/>
      <c r="E34" s="12"/>
      <c r="F34" s="9"/>
      <c r="G34" s="13"/>
      <c r="H34" s="9"/>
      <c r="I34" s="9"/>
    </row>
    <row r="35" spans="1:10" ht="15.75" customHeight="1">
      <c r="A35" s="9"/>
      <c r="F35" s="9"/>
      <c r="G35" s="9"/>
      <c r="H35" s="13"/>
      <c r="I35" s="13"/>
      <c r="J35" s="9"/>
    </row>
  </sheetData>
  <sheetProtection/>
  <mergeCells count="4">
    <mergeCell ref="G22:K22"/>
    <mergeCell ref="G23:K23"/>
    <mergeCell ref="G24:K24"/>
    <mergeCell ref="G25:K25"/>
  </mergeCells>
  <printOptions/>
  <pageMargins left="0.984251968503937" right="0.984251968503937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="60" workbookViewId="0" topLeftCell="A1">
      <selection activeCell="A1" sqref="A1"/>
    </sheetView>
  </sheetViews>
  <sheetFormatPr defaultColWidth="9.00390625" defaultRowHeight="13.5"/>
  <cols>
    <col min="1" max="1" width="19.125" style="45" customWidth="1"/>
    <col min="2" max="2" width="10.25390625" style="45" customWidth="1"/>
    <col min="3" max="7" width="10.125" style="45" customWidth="1"/>
    <col min="8" max="8" width="10.25390625" style="45" customWidth="1"/>
    <col min="9" max="9" width="9.75390625" style="45" customWidth="1"/>
    <col min="10" max="10" width="2.125" style="45" customWidth="1"/>
    <col min="11" max="11" width="9.75390625" style="45" customWidth="1"/>
    <col min="12" max="12" width="2.125" style="45" customWidth="1"/>
    <col min="13" max="13" width="9.75390625" style="45" customWidth="1"/>
    <col min="14" max="14" width="2.125" style="45" customWidth="1"/>
    <col min="15" max="16384" width="9.00390625" style="45" customWidth="1"/>
  </cols>
  <sheetData>
    <row r="1" spans="1:16" ht="16.5" customHeight="1">
      <c r="A1" s="45" t="s">
        <v>555</v>
      </c>
      <c r="K1" s="714"/>
      <c r="L1" s="714"/>
      <c r="M1" s="714"/>
      <c r="N1" s="284" t="s">
        <v>270</v>
      </c>
      <c r="O1" s="24"/>
      <c r="P1" s="24"/>
    </row>
    <row r="2" spans="1:14" ht="13.5" customHeight="1">
      <c r="A2" s="183" t="s">
        <v>826</v>
      </c>
      <c r="B2" s="184" t="s">
        <v>445</v>
      </c>
      <c r="C2" s="184" t="s">
        <v>19</v>
      </c>
      <c r="D2" s="184" t="s">
        <v>333</v>
      </c>
      <c r="E2" s="184" t="s">
        <v>363</v>
      </c>
      <c r="F2" s="184" t="s">
        <v>469</v>
      </c>
      <c r="G2" s="184" t="s">
        <v>443</v>
      </c>
      <c r="H2" s="184" t="s">
        <v>214</v>
      </c>
      <c r="I2" s="185" t="s">
        <v>571</v>
      </c>
      <c r="J2" s="183"/>
      <c r="K2" s="185" t="s">
        <v>621</v>
      </c>
      <c r="L2" s="227"/>
      <c r="M2" s="227"/>
      <c r="N2" s="227"/>
    </row>
    <row r="3" spans="1:14" ht="12" customHeight="1">
      <c r="A3" s="231"/>
      <c r="B3" s="229"/>
      <c r="C3" s="229"/>
      <c r="D3" s="229"/>
      <c r="E3" s="229"/>
      <c r="F3" s="229"/>
      <c r="G3" s="229"/>
      <c r="H3" s="229"/>
      <c r="I3" s="188"/>
      <c r="J3" s="186"/>
      <c r="K3" s="670" t="s">
        <v>496</v>
      </c>
      <c r="L3" s="671"/>
      <c r="M3" s="670" t="s">
        <v>492</v>
      </c>
      <c r="N3" s="672"/>
    </row>
    <row r="4" spans="1:14" ht="13.5" customHeight="1">
      <c r="A4" s="198" t="s">
        <v>279</v>
      </c>
      <c r="B4" s="715"/>
      <c r="C4" s="715"/>
      <c r="D4" s="715"/>
      <c r="E4" s="715"/>
      <c r="F4" s="715"/>
      <c r="G4" s="715"/>
      <c r="H4" s="715"/>
      <c r="I4" s="716"/>
      <c r="J4" s="717"/>
      <c r="K4" s="718"/>
      <c r="L4" s="719"/>
      <c r="M4" s="718"/>
      <c r="N4" s="720"/>
    </row>
    <row r="5" spans="1:14" ht="13.5" customHeight="1">
      <c r="A5" s="192" t="s">
        <v>274</v>
      </c>
      <c r="B5" s="721">
        <v>4445</v>
      </c>
      <c r="C5" s="721">
        <v>4332</v>
      </c>
      <c r="D5" s="721">
        <v>4096</v>
      </c>
      <c r="E5" s="721">
        <v>3873</v>
      </c>
      <c r="F5" s="721">
        <v>3691</v>
      </c>
      <c r="G5" s="721">
        <v>3363</v>
      </c>
      <c r="H5" s="721">
        <v>3095</v>
      </c>
      <c r="I5" s="722">
        <v>2869</v>
      </c>
      <c r="J5" s="723"/>
      <c r="K5" s="722">
        <v>2649</v>
      </c>
      <c r="L5" s="723"/>
      <c r="M5" s="722">
        <v>590</v>
      </c>
      <c r="N5" s="724"/>
    </row>
    <row r="6" spans="1:14" ht="13.5" customHeight="1">
      <c r="A6" s="192" t="s">
        <v>177</v>
      </c>
      <c r="B6" s="721">
        <v>1052</v>
      </c>
      <c r="C6" s="721">
        <v>657</v>
      </c>
      <c r="D6" s="721">
        <v>505</v>
      </c>
      <c r="E6" s="721">
        <v>537</v>
      </c>
      <c r="F6" s="721">
        <v>575</v>
      </c>
      <c r="G6" s="721">
        <v>590</v>
      </c>
      <c r="H6" s="721">
        <v>489</v>
      </c>
      <c r="I6" s="722">
        <v>377</v>
      </c>
      <c r="J6" s="725" t="s">
        <v>685</v>
      </c>
      <c r="K6" s="722">
        <v>384</v>
      </c>
      <c r="L6" s="725" t="s">
        <v>685</v>
      </c>
      <c r="M6" s="722">
        <v>73</v>
      </c>
      <c r="N6" s="726" t="s">
        <v>685</v>
      </c>
    </row>
    <row r="7" spans="1:14" ht="13.5" customHeight="1">
      <c r="A7" s="192" t="s">
        <v>256</v>
      </c>
      <c r="B7" s="721">
        <v>3393</v>
      </c>
      <c r="C7" s="721">
        <v>3675</v>
      </c>
      <c r="D7" s="721">
        <v>3591</v>
      </c>
      <c r="E7" s="721">
        <v>3336</v>
      </c>
      <c r="F7" s="721">
        <v>3116</v>
      </c>
      <c r="G7" s="721">
        <v>2773</v>
      </c>
      <c r="H7" s="721">
        <v>2606</v>
      </c>
      <c r="I7" s="722">
        <v>1836</v>
      </c>
      <c r="J7" s="725" t="s">
        <v>685</v>
      </c>
      <c r="K7" s="722">
        <v>1459</v>
      </c>
      <c r="L7" s="725" t="s">
        <v>685</v>
      </c>
      <c r="M7" s="722">
        <v>430</v>
      </c>
      <c r="N7" s="726" t="s">
        <v>685</v>
      </c>
    </row>
    <row r="8" spans="1:14" ht="13.5" customHeight="1">
      <c r="A8" s="192" t="s">
        <v>731</v>
      </c>
      <c r="B8" s="721">
        <v>1742</v>
      </c>
      <c r="C8" s="721">
        <v>1509</v>
      </c>
      <c r="D8" s="721">
        <v>1162</v>
      </c>
      <c r="E8" s="721">
        <v>895</v>
      </c>
      <c r="F8" s="721">
        <v>772</v>
      </c>
      <c r="G8" s="721">
        <v>467</v>
      </c>
      <c r="H8" s="721">
        <v>511</v>
      </c>
      <c r="I8" s="722">
        <v>348</v>
      </c>
      <c r="J8" s="725" t="s">
        <v>685</v>
      </c>
      <c r="K8" s="722">
        <v>251</v>
      </c>
      <c r="L8" s="725" t="s">
        <v>685</v>
      </c>
      <c r="M8" s="722">
        <v>90</v>
      </c>
      <c r="N8" s="726" t="s">
        <v>685</v>
      </c>
    </row>
    <row r="9" spans="1:14" ht="13.5" customHeight="1">
      <c r="A9" s="192" t="s">
        <v>640</v>
      </c>
      <c r="B9" s="721">
        <v>1651</v>
      </c>
      <c r="C9" s="721">
        <v>2166</v>
      </c>
      <c r="D9" s="721">
        <v>2429</v>
      </c>
      <c r="E9" s="721">
        <v>2441</v>
      </c>
      <c r="F9" s="721">
        <v>2344</v>
      </c>
      <c r="G9" s="721">
        <v>2306</v>
      </c>
      <c r="H9" s="721">
        <v>2095</v>
      </c>
      <c r="I9" s="722">
        <v>1488</v>
      </c>
      <c r="J9" s="725" t="s">
        <v>685</v>
      </c>
      <c r="K9" s="722">
        <v>1208</v>
      </c>
      <c r="L9" s="725" t="s">
        <v>685</v>
      </c>
      <c r="M9" s="722">
        <v>340</v>
      </c>
      <c r="N9" s="726" t="s">
        <v>685</v>
      </c>
    </row>
    <row r="10" spans="1:14" ht="13.5" customHeight="1">
      <c r="A10" s="192" t="s">
        <v>608</v>
      </c>
      <c r="B10" s="721"/>
      <c r="C10" s="721"/>
      <c r="D10" s="721"/>
      <c r="E10" s="721"/>
      <c r="F10" s="721"/>
      <c r="G10" s="721"/>
      <c r="H10" s="721"/>
      <c r="I10" s="722"/>
      <c r="J10" s="723"/>
      <c r="K10" s="722"/>
      <c r="L10" s="723"/>
      <c r="M10" s="722"/>
      <c r="N10" s="724"/>
    </row>
    <row r="11" spans="1:14" ht="13.5" customHeight="1">
      <c r="A11" s="192" t="s">
        <v>274</v>
      </c>
      <c r="B11" s="727">
        <v>100</v>
      </c>
      <c r="C11" s="727">
        <v>100</v>
      </c>
      <c r="D11" s="727">
        <v>100</v>
      </c>
      <c r="E11" s="727">
        <v>100</v>
      </c>
      <c r="F11" s="727">
        <v>100</v>
      </c>
      <c r="G11" s="727">
        <v>100</v>
      </c>
      <c r="H11" s="727">
        <v>100</v>
      </c>
      <c r="I11" s="728">
        <v>100</v>
      </c>
      <c r="J11" s="725" t="s">
        <v>685</v>
      </c>
      <c r="K11" s="728">
        <v>100</v>
      </c>
      <c r="L11" s="725" t="s">
        <v>685</v>
      </c>
      <c r="M11" s="728">
        <v>100</v>
      </c>
      <c r="N11" s="726" t="s">
        <v>685</v>
      </c>
    </row>
    <row r="12" spans="1:14" ht="13.5" customHeight="1">
      <c r="A12" s="192" t="s">
        <v>177</v>
      </c>
      <c r="B12" s="727">
        <v>23.7</v>
      </c>
      <c r="C12" s="727">
        <v>15.2</v>
      </c>
      <c r="D12" s="727">
        <v>12.3</v>
      </c>
      <c r="E12" s="727">
        <v>13.9</v>
      </c>
      <c r="F12" s="727">
        <v>15.6</v>
      </c>
      <c r="G12" s="727">
        <v>17.5</v>
      </c>
      <c r="H12" s="727">
        <v>15.8</v>
      </c>
      <c r="I12" s="728">
        <v>17</v>
      </c>
      <c r="J12" s="725" t="s">
        <v>685</v>
      </c>
      <c r="K12" s="728">
        <v>20.8</v>
      </c>
      <c r="L12" s="725" t="s">
        <v>685</v>
      </c>
      <c r="M12" s="728">
        <v>14.5</v>
      </c>
      <c r="N12" s="726" t="s">
        <v>685</v>
      </c>
    </row>
    <row r="13" spans="1:14" ht="13.5" customHeight="1">
      <c r="A13" s="192" t="s">
        <v>256</v>
      </c>
      <c r="B13" s="727">
        <v>76.3</v>
      </c>
      <c r="C13" s="727">
        <v>84.8</v>
      </c>
      <c r="D13" s="727">
        <v>87.7</v>
      </c>
      <c r="E13" s="727">
        <v>86.1</v>
      </c>
      <c r="F13" s="727">
        <v>84.4</v>
      </c>
      <c r="G13" s="727">
        <v>82.5</v>
      </c>
      <c r="H13" s="727">
        <v>84.2</v>
      </c>
      <c r="I13" s="728">
        <v>83</v>
      </c>
      <c r="J13" s="725" t="s">
        <v>685</v>
      </c>
      <c r="K13" s="728">
        <v>79.2</v>
      </c>
      <c r="L13" s="725" t="s">
        <v>685</v>
      </c>
      <c r="M13" s="728">
        <v>85.5</v>
      </c>
      <c r="N13" s="726" t="s">
        <v>685</v>
      </c>
    </row>
    <row r="14" spans="1:14" ht="13.5" customHeight="1">
      <c r="A14" s="192" t="s">
        <v>731</v>
      </c>
      <c r="B14" s="727">
        <v>39.2</v>
      </c>
      <c r="C14" s="727">
        <v>34.8</v>
      </c>
      <c r="D14" s="727">
        <v>28.4</v>
      </c>
      <c r="E14" s="727">
        <v>23.1</v>
      </c>
      <c r="F14" s="727">
        <v>20.9</v>
      </c>
      <c r="G14" s="727">
        <v>13.9</v>
      </c>
      <c r="H14" s="727">
        <v>16.5</v>
      </c>
      <c r="I14" s="728">
        <v>15.7</v>
      </c>
      <c r="J14" s="725" t="s">
        <v>685</v>
      </c>
      <c r="K14" s="728">
        <v>13.6</v>
      </c>
      <c r="L14" s="725" t="s">
        <v>685</v>
      </c>
      <c r="M14" s="728">
        <v>17.9</v>
      </c>
      <c r="N14" s="726" t="s">
        <v>685</v>
      </c>
    </row>
    <row r="15" spans="1:14" ht="13.5" customHeight="1">
      <c r="A15" s="192" t="s">
        <v>640</v>
      </c>
      <c r="B15" s="727">
        <v>37.1</v>
      </c>
      <c r="C15" s="727">
        <v>50</v>
      </c>
      <c r="D15" s="727">
        <v>59.3</v>
      </c>
      <c r="E15" s="727">
        <v>63</v>
      </c>
      <c r="F15" s="727">
        <v>63.5</v>
      </c>
      <c r="G15" s="727">
        <v>68.6</v>
      </c>
      <c r="H15" s="727">
        <v>67.7</v>
      </c>
      <c r="I15" s="728">
        <v>67.2</v>
      </c>
      <c r="J15" s="725" t="s">
        <v>685</v>
      </c>
      <c r="K15" s="728">
        <v>65.6</v>
      </c>
      <c r="L15" s="725" t="s">
        <v>685</v>
      </c>
      <c r="M15" s="728">
        <v>67.6</v>
      </c>
      <c r="N15" s="729" t="s">
        <v>685</v>
      </c>
    </row>
    <row r="16" spans="1:14" ht="13.5" customHeight="1">
      <c r="A16" s="198" t="s">
        <v>279</v>
      </c>
      <c r="B16" s="715"/>
      <c r="C16" s="715"/>
      <c r="D16" s="715"/>
      <c r="E16" s="715"/>
      <c r="F16" s="715"/>
      <c r="G16" s="715"/>
      <c r="H16" s="715"/>
      <c r="I16" s="716"/>
      <c r="J16" s="717"/>
      <c r="K16" s="716"/>
      <c r="L16" s="717"/>
      <c r="M16" s="716"/>
      <c r="N16" s="724"/>
    </row>
    <row r="17" spans="1:14" ht="13.5" customHeight="1">
      <c r="A17" s="192" t="s">
        <v>409</v>
      </c>
      <c r="B17" s="730">
        <v>3593.7</v>
      </c>
      <c r="C17" s="730">
        <v>3626</v>
      </c>
      <c r="D17" s="730">
        <v>3378.8</v>
      </c>
      <c r="E17" s="730">
        <v>3238.6</v>
      </c>
      <c r="F17" s="730">
        <v>3083.15</v>
      </c>
      <c r="G17" s="730">
        <v>3034.27</v>
      </c>
      <c r="H17" s="730">
        <v>2794.56</v>
      </c>
      <c r="I17" s="731">
        <v>2594.46</v>
      </c>
      <c r="J17" s="732"/>
      <c r="K17" s="731">
        <f>K18+K19+K20</f>
        <v>2124.4500000000003</v>
      </c>
      <c r="L17" s="732"/>
      <c r="M17" s="731">
        <f>M18+M19+M20</f>
        <v>687.05</v>
      </c>
      <c r="N17" s="733"/>
    </row>
    <row r="18" spans="1:14" ht="13.5" customHeight="1">
      <c r="A18" s="192" t="s">
        <v>63</v>
      </c>
      <c r="B18" s="730">
        <v>2452.3</v>
      </c>
      <c r="C18" s="730">
        <v>2449</v>
      </c>
      <c r="D18" s="730">
        <v>2240.2</v>
      </c>
      <c r="E18" s="730">
        <v>2149.3</v>
      </c>
      <c r="F18" s="730">
        <v>2052.48</v>
      </c>
      <c r="G18" s="730">
        <v>2020.53</v>
      </c>
      <c r="H18" s="730">
        <v>1898.39</v>
      </c>
      <c r="I18" s="731">
        <v>1809.13</v>
      </c>
      <c r="J18" s="732"/>
      <c r="K18" s="731">
        <v>1484.43</v>
      </c>
      <c r="L18" s="732"/>
      <c r="M18" s="731">
        <v>552.5</v>
      </c>
      <c r="N18" s="733"/>
    </row>
    <row r="19" spans="1:14" ht="13.5" customHeight="1">
      <c r="A19" s="192" t="s">
        <v>825</v>
      </c>
      <c r="B19" s="730">
        <v>688</v>
      </c>
      <c r="C19" s="730">
        <v>678.8</v>
      </c>
      <c r="D19" s="730">
        <v>697.8</v>
      </c>
      <c r="E19" s="730">
        <v>634.5</v>
      </c>
      <c r="F19" s="730">
        <v>577.53</v>
      </c>
      <c r="G19" s="730">
        <v>627.27</v>
      </c>
      <c r="H19" s="730">
        <v>560.6</v>
      </c>
      <c r="I19" s="731">
        <v>545.56</v>
      </c>
      <c r="J19" s="732"/>
      <c r="K19" s="731">
        <v>470.68</v>
      </c>
      <c r="L19" s="732"/>
      <c r="M19" s="731">
        <v>94.63</v>
      </c>
      <c r="N19" s="733"/>
    </row>
    <row r="20" spans="1:14" ht="13.5" customHeight="1">
      <c r="A20" s="192" t="s">
        <v>265</v>
      </c>
      <c r="B20" s="730">
        <v>453.4</v>
      </c>
      <c r="C20" s="730">
        <v>498.2</v>
      </c>
      <c r="D20" s="730">
        <v>440.8</v>
      </c>
      <c r="E20" s="730">
        <v>454.8</v>
      </c>
      <c r="F20" s="730">
        <v>453.14</v>
      </c>
      <c r="G20" s="730">
        <v>386.47</v>
      </c>
      <c r="H20" s="730">
        <v>335.57</v>
      </c>
      <c r="I20" s="731">
        <v>239.77</v>
      </c>
      <c r="J20" s="732"/>
      <c r="K20" s="731">
        <v>169.34</v>
      </c>
      <c r="L20" s="732"/>
      <c r="M20" s="731">
        <v>39.92</v>
      </c>
      <c r="N20" s="733"/>
    </row>
    <row r="21" spans="1:14" s="665" customFormat="1" ht="13.5" customHeight="1" hidden="1">
      <c r="A21" s="734" t="s">
        <v>58</v>
      </c>
      <c r="B21" s="735">
        <v>269.8</v>
      </c>
      <c r="C21" s="735">
        <v>330.6</v>
      </c>
      <c r="D21" s="735">
        <v>393.3</v>
      </c>
      <c r="E21" s="735">
        <v>416.8</v>
      </c>
      <c r="F21" s="735">
        <v>421.87</v>
      </c>
      <c r="G21" s="735">
        <v>361.7</v>
      </c>
      <c r="H21" s="735">
        <v>279.54</v>
      </c>
      <c r="I21" s="736" t="s">
        <v>229</v>
      </c>
      <c r="J21" s="737"/>
      <c r="K21" s="736"/>
      <c r="L21" s="737"/>
      <c r="M21" s="736"/>
      <c r="N21" s="738"/>
    </row>
    <row r="22" spans="1:14" s="665" customFormat="1" ht="13.5" customHeight="1" hidden="1">
      <c r="A22" s="734" t="s">
        <v>213</v>
      </c>
      <c r="B22" s="735">
        <v>174.2</v>
      </c>
      <c r="C22" s="735">
        <v>155.6</v>
      </c>
      <c r="D22" s="735">
        <v>38.5</v>
      </c>
      <c r="E22" s="735">
        <v>14.4</v>
      </c>
      <c r="F22" s="735">
        <v>8.1</v>
      </c>
      <c r="G22" s="735">
        <v>1.2</v>
      </c>
      <c r="H22" s="735">
        <v>3.5</v>
      </c>
      <c r="I22" s="736" t="s">
        <v>229</v>
      </c>
      <c r="J22" s="737"/>
      <c r="K22" s="736"/>
      <c r="L22" s="737"/>
      <c r="M22" s="736"/>
      <c r="N22" s="738"/>
    </row>
    <row r="23" spans="1:14" s="665" customFormat="1" ht="19.5" customHeight="1" hidden="1">
      <c r="A23" s="734" t="s">
        <v>54</v>
      </c>
      <c r="B23" s="735">
        <v>2.5</v>
      </c>
      <c r="C23" s="735">
        <v>3.5</v>
      </c>
      <c r="D23" s="735">
        <v>3.2</v>
      </c>
      <c r="E23" s="735">
        <v>2.2</v>
      </c>
      <c r="F23" s="735">
        <v>2.4</v>
      </c>
      <c r="G23" s="735">
        <v>0.84</v>
      </c>
      <c r="H23" s="735">
        <v>1.03</v>
      </c>
      <c r="I23" s="736" t="s">
        <v>229</v>
      </c>
      <c r="J23" s="737"/>
      <c r="K23" s="736"/>
      <c r="L23" s="737"/>
      <c r="M23" s="736"/>
      <c r="N23" s="738"/>
    </row>
    <row r="24" spans="1:14" s="665" customFormat="1" ht="19.5" customHeight="1" hidden="1">
      <c r="A24" s="734" t="s">
        <v>592</v>
      </c>
      <c r="B24" s="735">
        <v>6.9</v>
      </c>
      <c r="C24" s="735">
        <v>8.5</v>
      </c>
      <c r="D24" s="735">
        <v>5.8</v>
      </c>
      <c r="E24" s="735">
        <v>21.4</v>
      </c>
      <c r="F24" s="735">
        <v>20.77</v>
      </c>
      <c r="G24" s="735">
        <v>22.73</v>
      </c>
      <c r="H24" s="735">
        <v>51.5</v>
      </c>
      <c r="I24" s="736" t="s">
        <v>229</v>
      </c>
      <c r="J24" s="737"/>
      <c r="K24" s="736"/>
      <c r="L24" s="737"/>
      <c r="M24" s="736"/>
      <c r="N24" s="738"/>
    </row>
    <row r="25" spans="1:14" ht="13.5" customHeight="1">
      <c r="A25" s="192" t="s">
        <v>608</v>
      </c>
      <c r="B25" s="739"/>
      <c r="C25" s="739"/>
      <c r="D25" s="739"/>
      <c r="E25" s="739"/>
      <c r="F25" s="739"/>
      <c r="G25" s="739"/>
      <c r="H25" s="739"/>
      <c r="I25" s="740"/>
      <c r="J25" s="741"/>
      <c r="K25" s="740"/>
      <c r="L25" s="741"/>
      <c r="M25" s="740"/>
      <c r="N25" s="742"/>
    </row>
    <row r="26" spans="1:14" ht="13.5" customHeight="1">
      <c r="A26" s="192" t="s">
        <v>561</v>
      </c>
      <c r="B26" s="727">
        <v>100</v>
      </c>
      <c r="C26" s="727">
        <v>100</v>
      </c>
      <c r="D26" s="727">
        <v>100</v>
      </c>
      <c r="E26" s="727">
        <v>100</v>
      </c>
      <c r="F26" s="727">
        <v>100</v>
      </c>
      <c r="G26" s="727">
        <v>100</v>
      </c>
      <c r="H26" s="727">
        <v>100</v>
      </c>
      <c r="I26" s="728">
        <v>100</v>
      </c>
      <c r="J26" s="743"/>
      <c r="K26" s="731">
        <f>K27+K28+K29</f>
        <v>100</v>
      </c>
      <c r="L26" s="732"/>
      <c r="M26" s="731">
        <f>M27+M28+M29</f>
        <v>100</v>
      </c>
      <c r="N26" s="733"/>
    </row>
    <row r="27" spans="1:14" ht="13.5" customHeight="1">
      <c r="A27" s="192" t="s">
        <v>63</v>
      </c>
      <c r="B27" s="727">
        <v>68.2</v>
      </c>
      <c r="C27" s="727">
        <v>67.5</v>
      </c>
      <c r="D27" s="727">
        <v>66.3</v>
      </c>
      <c r="E27" s="727">
        <v>66.4</v>
      </c>
      <c r="F27" s="727">
        <v>66.6</v>
      </c>
      <c r="G27" s="727">
        <v>66.6</v>
      </c>
      <c r="H27" s="727">
        <v>67.9</v>
      </c>
      <c r="I27" s="728">
        <v>69.7</v>
      </c>
      <c r="J27" s="743"/>
      <c r="K27" s="728">
        <v>69.9</v>
      </c>
      <c r="L27" s="743"/>
      <c r="M27" s="728">
        <v>80.4</v>
      </c>
      <c r="N27" s="744"/>
    </row>
    <row r="28" spans="1:14" ht="13.5" customHeight="1">
      <c r="A28" s="192" t="s">
        <v>825</v>
      </c>
      <c r="B28" s="727">
        <v>19.1</v>
      </c>
      <c r="C28" s="727">
        <v>18.7</v>
      </c>
      <c r="D28" s="727">
        <v>20.7</v>
      </c>
      <c r="E28" s="727">
        <v>19.6</v>
      </c>
      <c r="F28" s="727">
        <v>18.7</v>
      </c>
      <c r="G28" s="727">
        <v>20.7</v>
      </c>
      <c r="H28" s="727">
        <v>20.1</v>
      </c>
      <c r="I28" s="728">
        <v>21</v>
      </c>
      <c r="J28" s="743"/>
      <c r="K28" s="728">
        <v>22.1</v>
      </c>
      <c r="L28" s="743"/>
      <c r="M28" s="728">
        <v>13.8</v>
      </c>
      <c r="N28" s="744"/>
    </row>
    <row r="29" spans="1:14" ht="13.5" customHeight="1">
      <c r="A29" s="192" t="s">
        <v>265</v>
      </c>
      <c r="B29" s="727">
        <v>12.6</v>
      </c>
      <c r="C29" s="727">
        <v>13.7</v>
      </c>
      <c r="D29" s="727">
        <v>13</v>
      </c>
      <c r="E29" s="727">
        <v>14</v>
      </c>
      <c r="F29" s="727">
        <v>14.7</v>
      </c>
      <c r="G29" s="727">
        <v>12.7</v>
      </c>
      <c r="H29" s="727">
        <v>12</v>
      </c>
      <c r="I29" s="728">
        <v>9.24</v>
      </c>
      <c r="J29" s="743"/>
      <c r="K29" s="728">
        <v>8</v>
      </c>
      <c r="L29" s="743"/>
      <c r="M29" s="728">
        <v>5.8</v>
      </c>
      <c r="N29" s="745"/>
    </row>
    <row r="30" spans="1:14" s="665" customFormat="1" ht="13.5" customHeight="1" hidden="1">
      <c r="A30" s="734" t="s">
        <v>90</v>
      </c>
      <c r="B30" s="746">
        <v>80.8</v>
      </c>
      <c r="C30" s="746">
        <v>83.7</v>
      </c>
      <c r="D30" s="746">
        <v>82.5</v>
      </c>
      <c r="E30" s="746">
        <v>83.6</v>
      </c>
      <c r="F30" s="746">
        <v>83.5</v>
      </c>
      <c r="G30" s="746">
        <v>90.2</v>
      </c>
      <c r="H30" s="746">
        <v>90.3</v>
      </c>
      <c r="I30" s="747">
        <v>90.4</v>
      </c>
      <c r="J30" s="748"/>
      <c r="K30" s="747"/>
      <c r="L30" s="748"/>
      <c r="M30" s="747"/>
      <c r="N30" s="749"/>
    </row>
    <row r="31" spans="1:14" ht="13.5" customHeight="1">
      <c r="A31" s="750" t="s">
        <v>641</v>
      </c>
      <c r="B31" s="715">
        <v>4445</v>
      </c>
      <c r="C31" s="715">
        <v>4332</v>
      </c>
      <c r="D31" s="715">
        <v>4096</v>
      </c>
      <c r="E31" s="715">
        <v>3873</v>
      </c>
      <c r="F31" s="715">
        <v>3691</v>
      </c>
      <c r="G31" s="715">
        <v>3363</v>
      </c>
      <c r="H31" s="715">
        <v>3095</v>
      </c>
      <c r="I31" s="716">
        <v>2869</v>
      </c>
      <c r="J31" s="717"/>
      <c r="K31" s="716">
        <f>SUM(K32:K40)</f>
        <v>2649</v>
      </c>
      <c r="L31" s="717"/>
      <c r="M31" s="716">
        <f>SUM(M32:M40)</f>
        <v>590</v>
      </c>
      <c r="N31" s="724"/>
    </row>
    <row r="32" spans="1:14" ht="13.5" customHeight="1">
      <c r="A32" s="192" t="s">
        <v>470</v>
      </c>
      <c r="B32" s="721">
        <v>1</v>
      </c>
      <c r="C32" s="721">
        <v>4</v>
      </c>
      <c r="D32" s="721">
        <v>5</v>
      </c>
      <c r="E32" s="721">
        <v>4</v>
      </c>
      <c r="F32" s="721">
        <v>2</v>
      </c>
      <c r="G32" s="721">
        <v>1</v>
      </c>
      <c r="H32" s="721">
        <v>2</v>
      </c>
      <c r="I32" s="722">
        <v>10</v>
      </c>
      <c r="J32" s="723"/>
      <c r="K32" s="722" t="s">
        <v>7</v>
      </c>
      <c r="L32" s="723"/>
      <c r="M32" s="722" t="s">
        <v>7</v>
      </c>
      <c r="N32" s="724"/>
    </row>
    <row r="33" spans="1:14" ht="13.5" customHeight="1">
      <c r="A33" s="192" t="s">
        <v>343</v>
      </c>
      <c r="B33" s="721">
        <v>801</v>
      </c>
      <c r="C33" s="721">
        <v>779</v>
      </c>
      <c r="D33" s="721">
        <v>860</v>
      </c>
      <c r="E33" s="721">
        <v>811</v>
      </c>
      <c r="F33" s="721">
        <v>789</v>
      </c>
      <c r="G33" s="721">
        <v>672</v>
      </c>
      <c r="H33" s="721">
        <v>682</v>
      </c>
      <c r="I33" s="722">
        <v>656</v>
      </c>
      <c r="J33" s="723"/>
      <c r="K33" s="722">
        <v>811</v>
      </c>
      <c r="L33" s="723"/>
      <c r="M33" s="722">
        <v>87</v>
      </c>
      <c r="N33" s="724"/>
    </row>
    <row r="34" spans="1:14" ht="13.5" customHeight="1">
      <c r="A34" s="192" t="s">
        <v>581</v>
      </c>
      <c r="B34" s="721">
        <v>702</v>
      </c>
      <c r="C34" s="721">
        <v>720</v>
      </c>
      <c r="D34" s="721">
        <v>644</v>
      </c>
      <c r="E34" s="721">
        <v>651</v>
      </c>
      <c r="F34" s="721">
        <v>621</v>
      </c>
      <c r="G34" s="721">
        <v>549</v>
      </c>
      <c r="H34" s="721">
        <v>480</v>
      </c>
      <c r="I34" s="722">
        <v>462</v>
      </c>
      <c r="J34" s="723"/>
      <c r="K34" s="722">
        <v>375</v>
      </c>
      <c r="L34" s="723"/>
      <c r="M34" s="722">
        <v>72</v>
      </c>
      <c r="N34" s="724"/>
    </row>
    <row r="35" spans="1:14" ht="13.5" customHeight="1">
      <c r="A35" s="192" t="s">
        <v>567</v>
      </c>
      <c r="B35" s="721">
        <v>1487</v>
      </c>
      <c r="C35" s="721">
        <v>1359</v>
      </c>
      <c r="D35" s="721">
        <v>1300</v>
      </c>
      <c r="E35" s="721">
        <v>1187</v>
      </c>
      <c r="F35" s="721">
        <v>1115</v>
      </c>
      <c r="G35" s="721">
        <v>1033</v>
      </c>
      <c r="H35" s="721">
        <v>928</v>
      </c>
      <c r="I35" s="722">
        <v>846</v>
      </c>
      <c r="J35" s="723"/>
      <c r="K35" s="722">
        <v>716</v>
      </c>
      <c r="L35" s="723"/>
      <c r="M35" s="722">
        <v>192</v>
      </c>
      <c r="N35" s="724"/>
    </row>
    <row r="36" spans="1:14" ht="13.5" customHeight="1">
      <c r="A36" s="192" t="s">
        <v>740</v>
      </c>
      <c r="B36" s="721">
        <v>963</v>
      </c>
      <c r="C36" s="721">
        <v>895</v>
      </c>
      <c r="D36" s="721">
        <v>733</v>
      </c>
      <c r="E36" s="721">
        <v>655</v>
      </c>
      <c r="F36" s="721">
        <v>624</v>
      </c>
      <c r="G36" s="721">
        <v>551</v>
      </c>
      <c r="H36" s="721">
        <v>492</v>
      </c>
      <c r="I36" s="722">
        <v>442</v>
      </c>
      <c r="J36" s="723"/>
      <c r="K36" s="722">
        <v>368</v>
      </c>
      <c r="L36" s="723"/>
      <c r="M36" s="722">
        <v>117</v>
      </c>
      <c r="N36" s="724"/>
    </row>
    <row r="37" spans="1:14" ht="13.5" customHeight="1">
      <c r="A37" s="192" t="s">
        <v>301</v>
      </c>
      <c r="B37" s="721">
        <v>360</v>
      </c>
      <c r="C37" s="721">
        <v>369</v>
      </c>
      <c r="D37" s="721">
        <v>327</v>
      </c>
      <c r="E37" s="721">
        <v>320</v>
      </c>
      <c r="F37" s="721">
        <v>288</v>
      </c>
      <c r="G37" s="721">
        <v>261</v>
      </c>
      <c r="H37" s="721">
        <v>231</v>
      </c>
      <c r="I37" s="722">
        <v>193</v>
      </c>
      <c r="J37" s="723"/>
      <c r="K37" s="722">
        <v>169</v>
      </c>
      <c r="L37" s="723"/>
      <c r="M37" s="722">
        <v>49</v>
      </c>
      <c r="N37" s="724"/>
    </row>
    <row r="38" spans="1:14" ht="13.5" customHeight="1">
      <c r="A38" s="192" t="s">
        <v>267</v>
      </c>
      <c r="B38" s="721">
        <v>92</v>
      </c>
      <c r="C38" s="721">
        <v>144</v>
      </c>
      <c r="D38" s="721">
        <v>144</v>
      </c>
      <c r="E38" s="721">
        <v>146</v>
      </c>
      <c r="F38" s="721">
        <v>134</v>
      </c>
      <c r="G38" s="721">
        <v>149</v>
      </c>
      <c r="H38" s="721">
        <v>131</v>
      </c>
      <c r="I38" s="722">
        <v>102</v>
      </c>
      <c r="J38" s="723"/>
      <c r="K38" s="722">
        <v>114</v>
      </c>
      <c r="L38" s="723"/>
      <c r="M38" s="722">
        <v>41</v>
      </c>
      <c r="N38" s="724"/>
    </row>
    <row r="39" spans="1:14" ht="13.5" customHeight="1">
      <c r="A39" s="192" t="s">
        <v>107</v>
      </c>
      <c r="B39" s="721">
        <v>29</v>
      </c>
      <c r="C39" s="721">
        <v>46</v>
      </c>
      <c r="D39" s="721">
        <v>44</v>
      </c>
      <c r="E39" s="721">
        <v>56</v>
      </c>
      <c r="F39" s="721">
        <v>70</v>
      </c>
      <c r="G39" s="721">
        <v>65</v>
      </c>
      <c r="H39" s="721">
        <v>57</v>
      </c>
      <c r="I39" s="722">
        <v>61</v>
      </c>
      <c r="J39" s="723"/>
      <c r="K39" s="722"/>
      <c r="L39" s="723"/>
      <c r="M39" s="722"/>
      <c r="N39" s="724"/>
    </row>
    <row r="40" spans="1:14" ht="13.5" customHeight="1">
      <c r="A40" s="209" t="s">
        <v>687</v>
      </c>
      <c r="B40" s="751">
        <v>10</v>
      </c>
      <c r="C40" s="751">
        <v>16</v>
      </c>
      <c r="D40" s="751">
        <v>39</v>
      </c>
      <c r="E40" s="751">
        <v>43</v>
      </c>
      <c r="F40" s="751">
        <v>48</v>
      </c>
      <c r="G40" s="751">
        <v>82</v>
      </c>
      <c r="H40" s="751">
        <v>92</v>
      </c>
      <c r="I40" s="752">
        <v>97</v>
      </c>
      <c r="J40" s="753"/>
      <c r="K40" s="752">
        <v>96</v>
      </c>
      <c r="L40" s="753"/>
      <c r="M40" s="752">
        <v>32</v>
      </c>
      <c r="N40" s="754"/>
    </row>
    <row r="41" spans="1:14" ht="16.5" customHeight="1">
      <c r="A41" s="175" t="s">
        <v>340</v>
      </c>
      <c r="K41" s="9"/>
      <c r="L41" s="9"/>
      <c r="M41" s="9"/>
      <c r="N41" s="9"/>
    </row>
    <row r="42" spans="1:14" ht="16.5" customHeight="1">
      <c r="A42" s="282" t="s">
        <v>750</v>
      </c>
      <c r="B42" s="94"/>
      <c r="K42" s="9"/>
      <c r="L42" s="9"/>
      <c r="M42" s="9"/>
      <c r="N42" s="9"/>
    </row>
    <row r="43" spans="1:14" ht="16.5" customHeight="1">
      <c r="A43" s="282" t="s">
        <v>80</v>
      </c>
      <c r="B43" s="94"/>
      <c r="K43" s="9"/>
      <c r="L43" s="9"/>
      <c r="M43" s="9"/>
      <c r="N43" s="9"/>
    </row>
    <row r="44" spans="1:14" s="666" customFormat="1" ht="16.5" customHeight="1">
      <c r="A44" s="175"/>
      <c r="K44" s="174"/>
      <c r="L44" s="174"/>
      <c r="M44" s="174"/>
      <c r="N44" s="174"/>
    </row>
    <row r="45" s="666" customFormat="1" ht="16.5" customHeight="1">
      <c r="A45" s="282"/>
    </row>
  </sheetData>
  <sheetProtection/>
  <mergeCells count="7">
    <mergeCell ref="I2:J2"/>
    <mergeCell ref="K2:N2"/>
    <mergeCell ref="I3:J3"/>
    <mergeCell ref="K3:L3"/>
    <mergeCell ref="M3:N3"/>
    <mergeCell ref="K38:K39"/>
    <mergeCell ref="M38:M39"/>
  </mergeCells>
  <printOptions/>
  <pageMargins left="0.984251968503937" right="0.984251968503937" top="0.62" bottom="0.3937007874015748" header="0.5118110236220472" footer="0.1968503937007874"/>
  <pageSetup horizontalDpi="600" verticalDpi="600" orientation="landscape" paperSize="9" r:id="rId2"/>
  <headerFooter alignWithMargins="0">
    <oddFooter>&amp;L&amp;"ＭＳ Ｐ明朝,標準"&amp;10－１８－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45" customWidth="1"/>
    <col min="2" max="2" width="7.875" style="45" customWidth="1"/>
    <col min="3" max="3" width="2.00390625" style="45" customWidth="1"/>
    <col min="4" max="4" width="7.875" style="45" customWidth="1"/>
    <col min="5" max="5" width="2.00390625" style="45" customWidth="1"/>
    <col min="6" max="6" width="7.875" style="45" customWidth="1"/>
    <col min="7" max="7" width="2.00390625" style="45" customWidth="1"/>
    <col min="8" max="8" width="7.875" style="45" customWidth="1"/>
    <col min="9" max="9" width="2.00390625" style="45" customWidth="1"/>
    <col min="10" max="10" width="7.875" style="45" customWidth="1"/>
    <col min="11" max="11" width="2.00390625" style="45" customWidth="1"/>
    <col min="12" max="12" width="7.875" style="45" customWidth="1"/>
    <col min="13" max="13" width="2.00390625" style="45" customWidth="1"/>
    <col min="14" max="14" width="7.875" style="45" customWidth="1"/>
    <col min="15" max="15" width="2.00390625" style="45" customWidth="1"/>
    <col min="16" max="16" width="7.875" style="45" customWidth="1"/>
    <col min="17" max="17" width="2.00390625" style="45" customWidth="1"/>
    <col min="18" max="18" width="7.875" style="45" customWidth="1"/>
    <col min="19" max="19" width="2.00390625" style="45" customWidth="1"/>
    <col min="20" max="20" width="7.875" style="45" customWidth="1"/>
    <col min="21" max="21" width="2.00390625" style="45" customWidth="1"/>
    <col min="22" max="22" width="9.00390625" style="45" customWidth="1"/>
    <col min="23" max="23" width="2.00390625" style="45" customWidth="1"/>
    <col min="24" max="24" width="1.75390625" style="45" customWidth="1"/>
    <col min="25" max="25" width="7.875" style="45" customWidth="1"/>
    <col min="26" max="26" width="2.00390625" style="45" customWidth="1"/>
    <col min="27" max="16384" width="9.00390625" style="45" customWidth="1"/>
  </cols>
  <sheetData>
    <row r="1" ht="16.5" customHeight="1">
      <c r="A1" s="45" t="s">
        <v>115</v>
      </c>
    </row>
    <row r="2" spans="1:28" ht="16.5" customHeight="1">
      <c r="A2" s="45" t="s">
        <v>232</v>
      </c>
      <c r="V2" s="182"/>
      <c r="W2" s="182"/>
      <c r="X2" s="182"/>
      <c r="Y2" s="182" t="s">
        <v>32</v>
      </c>
      <c r="Z2" s="182"/>
      <c r="AA2" s="350"/>
      <c r="AB2" s="350"/>
    </row>
    <row r="3" spans="1:28" ht="16.5" customHeight="1">
      <c r="A3" s="583" t="s">
        <v>746</v>
      </c>
      <c r="B3" s="216" t="s">
        <v>458</v>
      </c>
      <c r="C3" s="583"/>
      <c r="D3" s="216" t="s">
        <v>393</v>
      </c>
      <c r="E3" s="583"/>
      <c r="F3" s="216" t="s">
        <v>83</v>
      </c>
      <c r="G3" s="583"/>
      <c r="H3" s="216" t="s">
        <v>0</v>
      </c>
      <c r="I3" s="583"/>
      <c r="J3" s="216" t="s">
        <v>775</v>
      </c>
      <c r="K3" s="583"/>
      <c r="L3" s="216" t="s">
        <v>292</v>
      </c>
      <c r="M3" s="583"/>
      <c r="N3" s="216" t="s">
        <v>95</v>
      </c>
      <c r="O3" s="583"/>
      <c r="P3" s="216" t="s">
        <v>181</v>
      </c>
      <c r="Q3" s="583"/>
      <c r="R3" s="216" t="s">
        <v>255</v>
      </c>
      <c r="S3" s="583"/>
      <c r="T3" s="216" t="s">
        <v>440</v>
      </c>
      <c r="U3" s="700"/>
      <c r="V3" s="701" t="s">
        <v>444</v>
      </c>
      <c r="W3" s="583"/>
      <c r="X3" s="229"/>
      <c r="Y3" s="216" t="s">
        <v>426</v>
      </c>
      <c r="Z3" s="583"/>
      <c r="AA3" s="350"/>
      <c r="AB3" s="350"/>
    </row>
    <row r="4" spans="1:26" ht="16.5" customHeight="1">
      <c r="A4" s="125" t="s">
        <v>445</v>
      </c>
      <c r="B4" s="201">
        <v>372</v>
      </c>
      <c r="C4" s="521"/>
      <c r="D4" s="201">
        <v>273</v>
      </c>
      <c r="E4" s="521"/>
      <c r="F4" s="201">
        <v>325</v>
      </c>
      <c r="G4" s="521"/>
      <c r="H4" s="201">
        <v>424</v>
      </c>
      <c r="I4" s="521"/>
      <c r="J4" s="201">
        <v>273</v>
      </c>
      <c r="K4" s="521"/>
      <c r="L4" s="201">
        <v>607</v>
      </c>
      <c r="M4" s="521"/>
      <c r="N4" s="201">
        <v>482</v>
      </c>
      <c r="O4" s="521"/>
      <c r="P4" s="201">
        <v>642</v>
      </c>
      <c r="Q4" s="521"/>
      <c r="R4" s="201">
        <v>607</v>
      </c>
      <c r="S4" s="526"/>
      <c r="T4" s="193">
        <v>440</v>
      </c>
      <c r="U4" s="526"/>
      <c r="V4" s="755">
        <v>4445</v>
      </c>
      <c r="W4" s="521"/>
      <c r="X4" s="197"/>
      <c r="Y4" s="201">
        <v>909</v>
      </c>
      <c r="Z4" s="756"/>
    </row>
    <row r="5" spans="1:26" ht="16.5" customHeight="1">
      <c r="A5" s="125" t="s">
        <v>20</v>
      </c>
      <c r="B5" s="193">
        <v>367</v>
      </c>
      <c r="C5" s="521"/>
      <c r="D5" s="193">
        <v>277</v>
      </c>
      <c r="E5" s="521"/>
      <c r="F5" s="193">
        <v>312</v>
      </c>
      <c r="G5" s="521"/>
      <c r="H5" s="193">
        <v>393</v>
      </c>
      <c r="I5" s="521"/>
      <c r="J5" s="193">
        <v>264</v>
      </c>
      <c r="K5" s="521"/>
      <c r="L5" s="193">
        <v>595</v>
      </c>
      <c r="M5" s="521"/>
      <c r="N5" s="193">
        <v>471</v>
      </c>
      <c r="O5" s="521"/>
      <c r="P5" s="193">
        <v>623</v>
      </c>
      <c r="Q5" s="521"/>
      <c r="R5" s="193">
        <v>601</v>
      </c>
      <c r="S5" s="526"/>
      <c r="T5" s="193">
        <v>429</v>
      </c>
      <c r="U5" s="526"/>
      <c r="V5" s="757">
        <v>4332</v>
      </c>
      <c r="W5" s="521"/>
      <c r="X5" s="197"/>
      <c r="Y5" s="193">
        <v>884</v>
      </c>
      <c r="Z5" s="521"/>
    </row>
    <row r="6" spans="1:26" ht="16.5" customHeight="1">
      <c r="A6" s="125" t="s">
        <v>615</v>
      </c>
      <c r="B6" s="193">
        <v>348</v>
      </c>
      <c r="C6" s="521"/>
      <c r="D6" s="193">
        <v>253</v>
      </c>
      <c r="E6" s="521"/>
      <c r="F6" s="193">
        <v>293</v>
      </c>
      <c r="G6" s="521"/>
      <c r="H6" s="193">
        <v>337</v>
      </c>
      <c r="I6" s="521"/>
      <c r="J6" s="193">
        <v>252</v>
      </c>
      <c r="K6" s="521"/>
      <c r="L6" s="193">
        <v>563</v>
      </c>
      <c r="M6" s="521"/>
      <c r="N6" s="193">
        <v>451</v>
      </c>
      <c r="O6" s="521"/>
      <c r="P6" s="193">
        <v>611</v>
      </c>
      <c r="Q6" s="521"/>
      <c r="R6" s="193">
        <v>573</v>
      </c>
      <c r="S6" s="526"/>
      <c r="T6" s="193">
        <v>415</v>
      </c>
      <c r="U6" s="526"/>
      <c r="V6" s="757">
        <v>4096</v>
      </c>
      <c r="W6" s="521"/>
      <c r="X6" s="197"/>
      <c r="Y6" s="193">
        <v>860</v>
      </c>
      <c r="Z6" s="521"/>
    </row>
    <row r="7" spans="1:26" ht="16.5" customHeight="1">
      <c r="A7" s="125" t="s">
        <v>86</v>
      </c>
      <c r="B7" s="193">
        <v>336</v>
      </c>
      <c r="C7" s="521"/>
      <c r="D7" s="193">
        <v>238</v>
      </c>
      <c r="E7" s="521"/>
      <c r="F7" s="193">
        <v>268</v>
      </c>
      <c r="G7" s="521"/>
      <c r="H7" s="193">
        <v>292</v>
      </c>
      <c r="I7" s="521"/>
      <c r="J7" s="193">
        <v>242</v>
      </c>
      <c r="K7" s="521"/>
      <c r="L7" s="193">
        <v>523</v>
      </c>
      <c r="M7" s="521"/>
      <c r="N7" s="193">
        <v>433</v>
      </c>
      <c r="O7" s="521"/>
      <c r="P7" s="193">
        <v>594</v>
      </c>
      <c r="Q7" s="521"/>
      <c r="R7" s="193">
        <v>548</v>
      </c>
      <c r="S7" s="526"/>
      <c r="T7" s="193">
        <v>399</v>
      </c>
      <c r="U7" s="526"/>
      <c r="V7" s="757">
        <v>3873</v>
      </c>
      <c r="W7" s="521"/>
      <c r="X7" s="197"/>
      <c r="Y7" s="193">
        <v>826</v>
      </c>
      <c r="Z7" s="521"/>
    </row>
    <row r="8" spans="1:26" ht="16.5" customHeight="1">
      <c r="A8" s="125" t="s">
        <v>147</v>
      </c>
      <c r="B8" s="193">
        <v>320</v>
      </c>
      <c r="C8" s="521"/>
      <c r="D8" s="193">
        <v>212</v>
      </c>
      <c r="E8" s="521"/>
      <c r="F8" s="193">
        <v>241</v>
      </c>
      <c r="G8" s="521"/>
      <c r="H8" s="193">
        <v>246</v>
      </c>
      <c r="I8" s="521"/>
      <c r="J8" s="193">
        <v>239</v>
      </c>
      <c r="K8" s="521"/>
      <c r="L8" s="193">
        <v>512</v>
      </c>
      <c r="M8" s="521"/>
      <c r="N8" s="193">
        <v>411</v>
      </c>
      <c r="O8" s="521"/>
      <c r="P8" s="193">
        <v>585</v>
      </c>
      <c r="Q8" s="521"/>
      <c r="R8" s="193">
        <v>531</v>
      </c>
      <c r="S8" s="526"/>
      <c r="T8" s="193">
        <v>394</v>
      </c>
      <c r="U8" s="526"/>
      <c r="V8" s="757">
        <v>3691</v>
      </c>
      <c r="W8" s="521"/>
      <c r="X8" s="197"/>
      <c r="Y8" s="193">
        <v>807</v>
      </c>
      <c r="Z8" s="521"/>
    </row>
    <row r="9" spans="1:26" ht="16.5" customHeight="1">
      <c r="A9" s="125" t="s">
        <v>197</v>
      </c>
      <c r="B9" s="193">
        <v>269</v>
      </c>
      <c r="C9" s="521"/>
      <c r="D9" s="193">
        <v>184</v>
      </c>
      <c r="E9" s="521"/>
      <c r="F9" s="193">
        <v>213</v>
      </c>
      <c r="G9" s="521"/>
      <c r="H9" s="193">
        <v>195</v>
      </c>
      <c r="I9" s="521"/>
      <c r="J9" s="193">
        <v>222</v>
      </c>
      <c r="K9" s="521"/>
      <c r="L9" s="193">
        <v>474</v>
      </c>
      <c r="M9" s="521"/>
      <c r="N9" s="193">
        <v>387</v>
      </c>
      <c r="O9" s="521"/>
      <c r="P9" s="193">
        <v>565</v>
      </c>
      <c r="Q9" s="521"/>
      <c r="R9" s="193">
        <v>489</v>
      </c>
      <c r="S9" s="526"/>
      <c r="T9" s="193">
        <v>365</v>
      </c>
      <c r="U9" s="526"/>
      <c r="V9" s="757">
        <v>3363</v>
      </c>
      <c r="W9" s="521"/>
      <c r="X9" s="197"/>
      <c r="Y9" s="193">
        <v>725</v>
      </c>
      <c r="Z9" s="521"/>
    </row>
    <row r="10" spans="1:26" ht="16.5" customHeight="1">
      <c r="A10" s="125" t="s">
        <v>756</v>
      </c>
      <c r="B10" s="193">
        <v>244</v>
      </c>
      <c r="C10" s="521"/>
      <c r="D10" s="193">
        <v>158</v>
      </c>
      <c r="E10" s="521"/>
      <c r="F10" s="193">
        <v>198</v>
      </c>
      <c r="G10" s="521"/>
      <c r="H10" s="193">
        <v>167</v>
      </c>
      <c r="I10" s="521"/>
      <c r="J10" s="193">
        <v>214</v>
      </c>
      <c r="K10" s="521"/>
      <c r="L10" s="193">
        <v>430</v>
      </c>
      <c r="M10" s="521"/>
      <c r="N10" s="193">
        <v>371</v>
      </c>
      <c r="O10" s="521"/>
      <c r="P10" s="193">
        <v>519</v>
      </c>
      <c r="Q10" s="521"/>
      <c r="R10" s="193">
        <v>454</v>
      </c>
      <c r="S10" s="526"/>
      <c r="T10" s="193">
        <v>340</v>
      </c>
      <c r="U10" s="526"/>
      <c r="V10" s="757">
        <v>3095</v>
      </c>
      <c r="W10" s="521"/>
      <c r="X10" s="197"/>
      <c r="Y10" s="193">
        <v>664</v>
      </c>
      <c r="Z10" s="521"/>
    </row>
    <row r="11" spans="1:26" ht="16.5" customHeight="1">
      <c r="A11" s="125" t="s">
        <v>658</v>
      </c>
      <c r="B11" s="193">
        <v>207</v>
      </c>
      <c r="C11" s="521"/>
      <c r="D11" s="193">
        <v>129</v>
      </c>
      <c r="E11" s="521"/>
      <c r="F11" s="193">
        <v>187</v>
      </c>
      <c r="G11" s="521"/>
      <c r="H11" s="193">
        <v>149</v>
      </c>
      <c r="I11" s="521"/>
      <c r="J11" s="193">
        <v>206</v>
      </c>
      <c r="K11" s="521"/>
      <c r="L11" s="193">
        <v>413</v>
      </c>
      <c r="M11" s="521"/>
      <c r="N11" s="193">
        <v>351</v>
      </c>
      <c r="O11" s="521"/>
      <c r="P11" s="193">
        <v>495</v>
      </c>
      <c r="Q11" s="521"/>
      <c r="R11" s="193">
        <v>420</v>
      </c>
      <c r="S11" s="526"/>
      <c r="T11" s="193">
        <v>312</v>
      </c>
      <c r="U11" s="526"/>
      <c r="V11" s="757">
        <v>2869</v>
      </c>
      <c r="W11" s="521"/>
      <c r="X11" s="197"/>
      <c r="Y11" s="193">
        <v>606</v>
      </c>
      <c r="Z11" s="521"/>
    </row>
    <row r="12" spans="1:26" ht="16.5" customHeight="1">
      <c r="A12" s="135" t="s">
        <v>148</v>
      </c>
      <c r="B12" s="211">
        <v>164</v>
      </c>
      <c r="C12" s="758"/>
      <c r="D12" s="211">
        <v>117</v>
      </c>
      <c r="E12" s="758"/>
      <c r="F12" s="211">
        <v>186</v>
      </c>
      <c r="G12" s="758"/>
      <c r="H12" s="211">
        <v>123</v>
      </c>
      <c r="I12" s="758"/>
      <c r="J12" s="211">
        <v>178</v>
      </c>
      <c r="K12" s="758"/>
      <c r="L12" s="211">
        <v>400</v>
      </c>
      <c r="M12" s="758"/>
      <c r="N12" s="211">
        <v>328</v>
      </c>
      <c r="O12" s="758"/>
      <c r="P12" s="211">
        <v>464</v>
      </c>
      <c r="Q12" s="758"/>
      <c r="R12" s="211">
        <v>395</v>
      </c>
      <c r="S12" s="759"/>
      <c r="T12" s="211">
        <v>294</v>
      </c>
      <c r="U12" s="759"/>
      <c r="V12" s="760">
        <f>SUM(B12:T12)</f>
        <v>2649</v>
      </c>
      <c r="W12" s="758"/>
      <c r="X12" s="197"/>
      <c r="Y12" s="211">
        <v>590</v>
      </c>
      <c r="Z12" s="758"/>
    </row>
    <row r="13" spans="1:26" ht="4.5" customHeight="1">
      <c r="A13" s="761"/>
      <c r="B13" s="762"/>
      <c r="C13" s="763"/>
      <c r="D13" s="763"/>
      <c r="E13" s="763"/>
      <c r="F13" s="763"/>
      <c r="G13" s="763"/>
      <c r="H13" s="763"/>
      <c r="I13" s="763"/>
      <c r="J13" s="763"/>
      <c r="K13" s="763"/>
      <c r="L13" s="763"/>
      <c r="M13" s="763"/>
      <c r="N13" s="763"/>
      <c r="O13" s="763"/>
      <c r="P13" s="763"/>
      <c r="Q13" s="763"/>
      <c r="R13" s="763"/>
      <c r="S13" s="763"/>
      <c r="T13" s="763"/>
      <c r="U13" s="763"/>
      <c r="V13" s="763"/>
      <c r="W13" s="763"/>
      <c r="X13" s="763"/>
      <c r="Y13" s="763"/>
      <c r="Z13" s="763"/>
    </row>
    <row r="14" spans="1:26" ht="16.5" customHeight="1">
      <c r="A14" s="379" t="s">
        <v>224</v>
      </c>
      <c r="Y14" s="182" t="s">
        <v>32</v>
      </c>
      <c r="Z14" s="182"/>
    </row>
    <row r="15" spans="1:28" ht="16.5" customHeight="1">
      <c r="A15" s="583" t="s">
        <v>746</v>
      </c>
      <c r="B15" s="216" t="s">
        <v>458</v>
      </c>
      <c r="C15" s="583"/>
      <c r="D15" s="216" t="s">
        <v>393</v>
      </c>
      <c r="E15" s="583"/>
      <c r="F15" s="216" t="s">
        <v>83</v>
      </c>
      <c r="G15" s="583"/>
      <c r="H15" s="216" t="s">
        <v>0</v>
      </c>
      <c r="I15" s="583"/>
      <c r="J15" s="216" t="s">
        <v>775</v>
      </c>
      <c r="K15" s="583"/>
      <c r="L15" s="216" t="s">
        <v>292</v>
      </c>
      <c r="M15" s="583"/>
      <c r="N15" s="216" t="s">
        <v>95</v>
      </c>
      <c r="O15" s="583"/>
      <c r="P15" s="216" t="s">
        <v>181</v>
      </c>
      <c r="Q15" s="583"/>
      <c r="R15" s="216" t="s">
        <v>255</v>
      </c>
      <c r="S15" s="583"/>
      <c r="T15" s="216" t="s">
        <v>440</v>
      </c>
      <c r="U15" s="700"/>
      <c r="V15" s="701" t="s">
        <v>444</v>
      </c>
      <c r="W15" s="583"/>
      <c r="X15" s="229"/>
      <c r="Y15" s="216" t="s">
        <v>426</v>
      </c>
      <c r="Z15" s="583"/>
      <c r="AA15" s="350"/>
      <c r="AB15" s="350"/>
    </row>
    <row r="16" spans="1:26" ht="16.5" customHeight="1">
      <c r="A16" s="125" t="s">
        <v>445</v>
      </c>
      <c r="B16" s="201">
        <v>46</v>
      </c>
      <c r="C16" s="521"/>
      <c r="D16" s="201">
        <v>46</v>
      </c>
      <c r="E16" s="521"/>
      <c r="F16" s="201">
        <v>47</v>
      </c>
      <c r="G16" s="521"/>
      <c r="H16" s="201">
        <v>72</v>
      </c>
      <c r="I16" s="521"/>
      <c r="J16" s="201">
        <v>117</v>
      </c>
      <c r="K16" s="521"/>
      <c r="L16" s="201">
        <v>149</v>
      </c>
      <c r="M16" s="521"/>
      <c r="N16" s="201">
        <v>191</v>
      </c>
      <c r="O16" s="521"/>
      <c r="P16" s="201">
        <v>161</v>
      </c>
      <c r="Q16" s="521"/>
      <c r="R16" s="201">
        <v>108</v>
      </c>
      <c r="S16" s="526"/>
      <c r="T16" s="201">
        <v>115</v>
      </c>
      <c r="U16" s="526"/>
      <c r="V16" s="755">
        <v>1052</v>
      </c>
      <c r="W16" s="521"/>
      <c r="X16" s="197"/>
      <c r="Y16" s="201">
        <v>301</v>
      </c>
      <c r="Z16" s="756"/>
    </row>
    <row r="17" spans="1:26" ht="16.5" customHeight="1">
      <c r="A17" s="125" t="s">
        <v>20</v>
      </c>
      <c r="B17" s="193">
        <v>33</v>
      </c>
      <c r="C17" s="521"/>
      <c r="D17" s="193">
        <v>19</v>
      </c>
      <c r="E17" s="521"/>
      <c r="F17" s="193">
        <v>46</v>
      </c>
      <c r="G17" s="521"/>
      <c r="H17" s="193">
        <v>51</v>
      </c>
      <c r="I17" s="521"/>
      <c r="J17" s="193">
        <v>64</v>
      </c>
      <c r="K17" s="521"/>
      <c r="L17" s="193">
        <v>106</v>
      </c>
      <c r="M17" s="521"/>
      <c r="N17" s="193">
        <v>115</v>
      </c>
      <c r="O17" s="521"/>
      <c r="P17" s="193">
        <v>96</v>
      </c>
      <c r="Q17" s="521"/>
      <c r="R17" s="193">
        <v>75</v>
      </c>
      <c r="S17" s="526"/>
      <c r="T17" s="193">
        <v>52</v>
      </c>
      <c r="U17" s="526"/>
      <c r="V17" s="757">
        <v>657</v>
      </c>
      <c r="W17" s="521"/>
      <c r="X17" s="197"/>
      <c r="Y17" s="193">
        <v>146</v>
      </c>
      <c r="Z17" s="521"/>
    </row>
    <row r="18" spans="1:26" ht="16.5" customHeight="1">
      <c r="A18" s="125" t="s">
        <v>615</v>
      </c>
      <c r="B18" s="193">
        <v>26</v>
      </c>
      <c r="C18" s="521"/>
      <c r="D18" s="193">
        <v>13</v>
      </c>
      <c r="E18" s="521"/>
      <c r="F18" s="193">
        <v>29</v>
      </c>
      <c r="G18" s="521"/>
      <c r="H18" s="193">
        <v>27</v>
      </c>
      <c r="I18" s="521"/>
      <c r="J18" s="193">
        <v>37</v>
      </c>
      <c r="K18" s="521"/>
      <c r="L18" s="193">
        <v>69</v>
      </c>
      <c r="M18" s="521"/>
      <c r="N18" s="193">
        <v>84</v>
      </c>
      <c r="O18" s="521"/>
      <c r="P18" s="193">
        <v>109</v>
      </c>
      <c r="Q18" s="521"/>
      <c r="R18" s="193">
        <v>66</v>
      </c>
      <c r="S18" s="526"/>
      <c r="T18" s="193">
        <v>45</v>
      </c>
      <c r="U18" s="526"/>
      <c r="V18" s="757">
        <v>505</v>
      </c>
      <c r="W18" s="521"/>
      <c r="X18" s="197"/>
      <c r="Y18" s="193">
        <v>86</v>
      </c>
      <c r="Z18" s="521"/>
    </row>
    <row r="19" spans="1:26" ht="16.5" customHeight="1">
      <c r="A19" s="125" t="s">
        <v>86</v>
      </c>
      <c r="B19" s="193">
        <v>30</v>
      </c>
      <c r="C19" s="521"/>
      <c r="D19" s="193">
        <v>24</v>
      </c>
      <c r="E19" s="521"/>
      <c r="F19" s="193">
        <v>28</v>
      </c>
      <c r="G19" s="521"/>
      <c r="H19" s="193">
        <v>32</v>
      </c>
      <c r="I19" s="521"/>
      <c r="J19" s="193">
        <v>41</v>
      </c>
      <c r="K19" s="521"/>
      <c r="L19" s="193">
        <v>81</v>
      </c>
      <c r="M19" s="521"/>
      <c r="N19" s="193">
        <v>86</v>
      </c>
      <c r="O19" s="521"/>
      <c r="P19" s="193">
        <v>90</v>
      </c>
      <c r="Q19" s="521"/>
      <c r="R19" s="193">
        <v>72</v>
      </c>
      <c r="S19" s="526"/>
      <c r="T19" s="193">
        <v>53</v>
      </c>
      <c r="U19" s="526"/>
      <c r="V19" s="757">
        <v>537</v>
      </c>
      <c r="W19" s="521"/>
      <c r="X19" s="197"/>
      <c r="Y19" s="193">
        <v>80</v>
      </c>
      <c r="Z19" s="521"/>
    </row>
    <row r="20" spans="1:26" ht="16.5" customHeight="1">
      <c r="A20" s="125" t="s">
        <v>147</v>
      </c>
      <c r="B20" s="193">
        <v>39</v>
      </c>
      <c r="C20" s="521"/>
      <c r="D20" s="193">
        <v>30</v>
      </c>
      <c r="E20" s="521"/>
      <c r="F20" s="193">
        <v>27</v>
      </c>
      <c r="G20" s="521"/>
      <c r="H20" s="193">
        <v>38</v>
      </c>
      <c r="I20" s="521"/>
      <c r="J20" s="193">
        <v>30</v>
      </c>
      <c r="K20" s="521"/>
      <c r="L20" s="193">
        <v>90</v>
      </c>
      <c r="M20" s="521"/>
      <c r="N20" s="193">
        <v>94</v>
      </c>
      <c r="O20" s="521"/>
      <c r="P20" s="193">
        <v>94</v>
      </c>
      <c r="Q20" s="521"/>
      <c r="R20" s="193">
        <v>66</v>
      </c>
      <c r="S20" s="526"/>
      <c r="T20" s="193">
        <v>67</v>
      </c>
      <c r="U20" s="526"/>
      <c r="V20" s="757">
        <v>575</v>
      </c>
      <c r="W20" s="521"/>
      <c r="X20" s="197"/>
      <c r="Y20" s="193">
        <v>111</v>
      </c>
      <c r="Z20" s="521"/>
    </row>
    <row r="21" spans="1:26" ht="16.5" customHeight="1">
      <c r="A21" s="125" t="s">
        <v>197</v>
      </c>
      <c r="B21" s="193">
        <v>43</v>
      </c>
      <c r="C21" s="521"/>
      <c r="D21" s="193">
        <v>21</v>
      </c>
      <c r="E21" s="521"/>
      <c r="F21" s="193">
        <v>36</v>
      </c>
      <c r="G21" s="521"/>
      <c r="H21" s="193">
        <v>30</v>
      </c>
      <c r="I21" s="521"/>
      <c r="J21" s="193">
        <v>32</v>
      </c>
      <c r="K21" s="521"/>
      <c r="L21" s="193">
        <v>90</v>
      </c>
      <c r="M21" s="521"/>
      <c r="N21" s="193">
        <v>78</v>
      </c>
      <c r="O21" s="521"/>
      <c r="P21" s="193">
        <v>105</v>
      </c>
      <c r="Q21" s="521"/>
      <c r="R21" s="193">
        <v>79</v>
      </c>
      <c r="S21" s="526"/>
      <c r="T21" s="193">
        <v>76</v>
      </c>
      <c r="U21" s="526"/>
      <c r="V21" s="757">
        <v>590</v>
      </c>
      <c r="W21" s="521"/>
      <c r="X21" s="197"/>
      <c r="Y21" s="193">
        <v>107</v>
      </c>
      <c r="Z21" s="521"/>
    </row>
    <row r="22" spans="1:26" ht="16.5" customHeight="1">
      <c r="A22" s="125" t="s">
        <v>756</v>
      </c>
      <c r="B22" s="193">
        <v>35</v>
      </c>
      <c r="C22" s="521"/>
      <c r="D22" s="193">
        <v>23</v>
      </c>
      <c r="E22" s="521"/>
      <c r="F22" s="193">
        <v>30</v>
      </c>
      <c r="G22" s="521"/>
      <c r="H22" s="193">
        <v>22</v>
      </c>
      <c r="I22" s="521"/>
      <c r="J22" s="193">
        <v>26</v>
      </c>
      <c r="K22" s="521"/>
      <c r="L22" s="193">
        <v>75</v>
      </c>
      <c r="M22" s="521"/>
      <c r="N22" s="193">
        <v>79</v>
      </c>
      <c r="O22" s="521"/>
      <c r="P22" s="193">
        <v>84</v>
      </c>
      <c r="Q22" s="521"/>
      <c r="R22" s="193">
        <v>68</v>
      </c>
      <c r="S22" s="526"/>
      <c r="T22" s="193">
        <v>47</v>
      </c>
      <c r="U22" s="526"/>
      <c r="V22" s="757">
        <v>489</v>
      </c>
      <c r="W22" s="521"/>
      <c r="X22" s="197"/>
      <c r="Y22" s="193">
        <v>80</v>
      </c>
      <c r="Z22" s="521"/>
    </row>
    <row r="23" spans="1:26" ht="16.5" customHeight="1">
      <c r="A23" s="125" t="s">
        <v>658</v>
      </c>
      <c r="B23" s="193">
        <v>21</v>
      </c>
      <c r="C23" s="764" t="s">
        <v>685</v>
      </c>
      <c r="D23" s="193">
        <v>11</v>
      </c>
      <c r="E23" s="764" t="s">
        <v>685</v>
      </c>
      <c r="F23" s="193">
        <v>13</v>
      </c>
      <c r="G23" s="764" t="s">
        <v>685</v>
      </c>
      <c r="H23" s="193">
        <v>7</v>
      </c>
      <c r="I23" s="764" t="s">
        <v>685</v>
      </c>
      <c r="J23" s="193">
        <v>30</v>
      </c>
      <c r="K23" s="764" t="s">
        <v>685</v>
      </c>
      <c r="L23" s="193">
        <v>56</v>
      </c>
      <c r="M23" s="764" t="s">
        <v>685</v>
      </c>
      <c r="N23" s="193">
        <v>72</v>
      </c>
      <c r="O23" s="764" t="s">
        <v>685</v>
      </c>
      <c r="P23" s="193">
        <v>73</v>
      </c>
      <c r="Q23" s="764" t="s">
        <v>685</v>
      </c>
      <c r="R23" s="193">
        <v>55</v>
      </c>
      <c r="S23" s="764" t="s">
        <v>685</v>
      </c>
      <c r="T23" s="193">
        <v>39</v>
      </c>
      <c r="U23" s="764" t="s">
        <v>685</v>
      </c>
      <c r="V23" s="757">
        <v>383</v>
      </c>
      <c r="W23" s="764" t="s">
        <v>685</v>
      </c>
      <c r="X23" s="197"/>
      <c r="Y23" s="193">
        <v>73</v>
      </c>
      <c r="Z23" s="521"/>
    </row>
    <row r="24" spans="1:26" ht="16.5" customHeight="1">
      <c r="A24" s="135" t="s">
        <v>148</v>
      </c>
      <c r="B24" s="211">
        <v>13</v>
      </c>
      <c r="C24" s="765" t="s">
        <v>84</v>
      </c>
      <c r="D24" s="211">
        <v>10</v>
      </c>
      <c r="E24" s="765" t="s">
        <v>84</v>
      </c>
      <c r="F24" s="211">
        <v>14</v>
      </c>
      <c r="G24" s="765" t="s">
        <v>84</v>
      </c>
      <c r="H24" s="211">
        <v>6</v>
      </c>
      <c r="I24" s="765" t="s">
        <v>84</v>
      </c>
      <c r="J24" s="211">
        <v>23</v>
      </c>
      <c r="K24" s="765" t="s">
        <v>84</v>
      </c>
      <c r="L24" s="211">
        <v>68</v>
      </c>
      <c r="M24" s="765" t="s">
        <v>84</v>
      </c>
      <c r="N24" s="211">
        <v>58</v>
      </c>
      <c r="O24" s="765" t="s">
        <v>84</v>
      </c>
      <c r="P24" s="211">
        <v>78</v>
      </c>
      <c r="Q24" s="765" t="s">
        <v>84</v>
      </c>
      <c r="R24" s="211">
        <v>69</v>
      </c>
      <c r="S24" s="765" t="s">
        <v>84</v>
      </c>
      <c r="T24" s="211">
        <v>45</v>
      </c>
      <c r="U24" s="765" t="s">
        <v>84</v>
      </c>
      <c r="V24" s="760">
        <v>384</v>
      </c>
      <c r="W24" s="765" t="s">
        <v>84</v>
      </c>
      <c r="X24" s="197"/>
      <c r="Y24" s="211">
        <v>73</v>
      </c>
      <c r="Z24" s="765" t="s">
        <v>84</v>
      </c>
    </row>
    <row r="25" spans="1:26" ht="4.5" customHeight="1">
      <c r="A25" s="761"/>
      <c r="B25" s="762"/>
      <c r="C25" s="766"/>
      <c r="D25" s="763"/>
      <c r="E25" s="766"/>
      <c r="F25" s="763"/>
      <c r="G25" s="766"/>
      <c r="H25" s="763"/>
      <c r="I25" s="766"/>
      <c r="J25" s="763"/>
      <c r="K25" s="766"/>
      <c r="L25" s="763"/>
      <c r="M25" s="766"/>
      <c r="N25" s="763"/>
      <c r="O25" s="766"/>
      <c r="P25" s="763"/>
      <c r="Q25" s="766"/>
      <c r="R25" s="763"/>
      <c r="S25" s="766"/>
      <c r="T25" s="763"/>
      <c r="U25" s="766"/>
      <c r="V25" s="763"/>
      <c r="W25" s="766"/>
      <c r="X25" s="763"/>
      <c r="Y25" s="763"/>
      <c r="Z25" s="766"/>
    </row>
    <row r="26" spans="1:26" ht="16.5" customHeight="1">
      <c r="A26" s="379" t="s">
        <v>117</v>
      </c>
      <c r="Y26" s="182" t="s">
        <v>32</v>
      </c>
      <c r="Z26" s="182"/>
    </row>
    <row r="27" spans="1:28" ht="16.5" customHeight="1">
      <c r="A27" s="583" t="s">
        <v>746</v>
      </c>
      <c r="B27" s="216" t="s">
        <v>458</v>
      </c>
      <c r="C27" s="583"/>
      <c r="D27" s="216" t="s">
        <v>393</v>
      </c>
      <c r="E27" s="583"/>
      <c r="F27" s="216" t="s">
        <v>83</v>
      </c>
      <c r="G27" s="583"/>
      <c r="H27" s="216" t="s">
        <v>0</v>
      </c>
      <c r="I27" s="583"/>
      <c r="J27" s="216" t="s">
        <v>775</v>
      </c>
      <c r="K27" s="583"/>
      <c r="L27" s="216" t="s">
        <v>292</v>
      </c>
      <c r="M27" s="583"/>
      <c r="N27" s="216" t="s">
        <v>95</v>
      </c>
      <c r="O27" s="583"/>
      <c r="P27" s="216" t="s">
        <v>181</v>
      </c>
      <c r="Q27" s="583"/>
      <c r="R27" s="216" t="s">
        <v>255</v>
      </c>
      <c r="S27" s="583"/>
      <c r="T27" s="216" t="s">
        <v>440</v>
      </c>
      <c r="U27" s="700"/>
      <c r="V27" s="701" t="s">
        <v>444</v>
      </c>
      <c r="W27" s="583"/>
      <c r="X27" s="229"/>
      <c r="Y27" s="216" t="s">
        <v>426</v>
      </c>
      <c r="Z27" s="583"/>
      <c r="AA27" s="350"/>
      <c r="AB27" s="350"/>
    </row>
    <row r="28" spans="1:26" ht="16.5" customHeight="1">
      <c r="A28" s="125" t="s">
        <v>445</v>
      </c>
      <c r="B28" s="633">
        <v>326</v>
      </c>
      <c r="C28" s="767"/>
      <c r="D28" s="633">
        <v>227</v>
      </c>
      <c r="E28" s="767"/>
      <c r="F28" s="633">
        <v>278</v>
      </c>
      <c r="G28" s="767"/>
      <c r="H28" s="633">
        <v>352</v>
      </c>
      <c r="I28" s="767"/>
      <c r="J28" s="633">
        <v>156</v>
      </c>
      <c r="K28" s="767"/>
      <c r="L28" s="633">
        <v>458</v>
      </c>
      <c r="M28" s="767"/>
      <c r="N28" s="633">
        <v>291</v>
      </c>
      <c r="O28" s="767"/>
      <c r="P28" s="633">
        <v>481</v>
      </c>
      <c r="Q28" s="767"/>
      <c r="R28" s="633">
        <v>499</v>
      </c>
      <c r="S28" s="519"/>
      <c r="T28" s="633">
        <v>325</v>
      </c>
      <c r="U28" s="519"/>
      <c r="V28" s="768">
        <v>3393</v>
      </c>
      <c r="W28" s="767"/>
      <c r="X28" s="517"/>
      <c r="Y28" s="201">
        <v>608</v>
      </c>
      <c r="Z28" s="756"/>
    </row>
    <row r="29" spans="1:26" ht="16.5" customHeight="1">
      <c r="A29" s="125" t="s">
        <v>20</v>
      </c>
      <c r="B29" s="516">
        <v>334</v>
      </c>
      <c r="C29" s="767"/>
      <c r="D29" s="516">
        <v>258</v>
      </c>
      <c r="E29" s="767"/>
      <c r="F29" s="516">
        <v>266</v>
      </c>
      <c r="G29" s="767"/>
      <c r="H29" s="516">
        <v>342</v>
      </c>
      <c r="I29" s="767"/>
      <c r="J29" s="516">
        <v>200</v>
      </c>
      <c r="K29" s="767"/>
      <c r="L29" s="516">
        <v>489</v>
      </c>
      <c r="M29" s="767"/>
      <c r="N29" s="516">
        <v>356</v>
      </c>
      <c r="O29" s="767"/>
      <c r="P29" s="516">
        <v>527</v>
      </c>
      <c r="Q29" s="767"/>
      <c r="R29" s="516">
        <v>526</v>
      </c>
      <c r="S29" s="519"/>
      <c r="T29" s="516">
        <v>377</v>
      </c>
      <c r="U29" s="519"/>
      <c r="V29" s="769">
        <v>3675</v>
      </c>
      <c r="W29" s="767"/>
      <c r="X29" s="517"/>
      <c r="Y29" s="193">
        <v>738</v>
      </c>
      <c r="Z29" s="521"/>
    </row>
    <row r="30" spans="1:26" ht="16.5" customHeight="1">
      <c r="A30" s="125" t="s">
        <v>615</v>
      </c>
      <c r="B30" s="516">
        <v>322</v>
      </c>
      <c r="C30" s="767"/>
      <c r="D30" s="516">
        <v>240</v>
      </c>
      <c r="E30" s="767"/>
      <c r="F30" s="516">
        <v>264</v>
      </c>
      <c r="G30" s="767"/>
      <c r="H30" s="516">
        <v>310</v>
      </c>
      <c r="I30" s="767"/>
      <c r="J30" s="516">
        <v>215</v>
      </c>
      <c r="K30" s="767"/>
      <c r="L30" s="516">
        <v>494</v>
      </c>
      <c r="M30" s="767"/>
      <c r="N30" s="516">
        <v>367</v>
      </c>
      <c r="O30" s="767"/>
      <c r="P30" s="516">
        <v>502</v>
      </c>
      <c r="Q30" s="767"/>
      <c r="R30" s="516">
        <v>507</v>
      </c>
      <c r="S30" s="519"/>
      <c r="T30" s="516">
        <v>370</v>
      </c>
      <c r="U30" s="519"/>
      <c r="V30" s="769">
        <v>3591</v>
      </c>
      <c r="W30" s="767"/>
      <c r="X30" s="517"/>
      <c r="Y30" s="193">
        <v>774</v>
      </c>
      <c r="Z30" s="521"/>
    </row>
    <row r="31" spans="1:26" ht="16.5" customHeight="1">
      <c r="A31" s="125" t="s">
        <v>86</v>
      </c>
      <c r="B31" s="516">
        <v>306</v>
      </c>
      <c r="C31" s="767"/>
      <c r="D31" s="516">
        <v>214</v>
      </c>
      <c r="E31" s="767"/>
      <c r="F31" s="516">
        <v>240</v>
      </c>
      <c r="G31" s="767"/>
      <c r="H31" s="516">
        <v>260</v>
      </c>
      <c r="I31" s="767"/>
      <c r="J31" s="516">
        <v>201</v>
      </c>
      <c r="K31" s="767"/>
      <c r="L31" s="516">
        <v>442</v>
      </c>
      <c r="M31" s="767"/>
      <c r="N31" s="516">
        <v>347</v>
      </c>
      <c r="O31" s="767"/>
      <c r="P31" s="516">
        <v>504</v>
      </c>
      <c r="Q31" s="767"/>
      <c r="R31" s="516">
        <v>476</v>
      </c>
      <c r="S31" s="519"/>
      <c r="T31" s="516">
        <v>346</v>
      </c>
      <c r="U31" s="519"/>
      <c r="V31" s="769">
        <v>3336</v>
      </c>
      <c r="W31" s="767"/>
      <c r="X31" s="517"/>
      <c r="Y31" s="193">
        <v>746</v>
      </c>
      <c r="Z31" s="521"/>
    </row>
    <row r="32" spans="1:26" ht="16.5" customHeight="1">
      <c r="A32" s="125" t="s">
        <v>147</v>
      </c>
      <c r="B32" s="516">
        <v>281</v>
      </c>
      <c r="C32" s="767"/>
      <c r="D32" s="516">
        <v>182</v>
      </c>
      <c r="E32" s="767"/>
      <c r="F32" s="516">
        <v>214</v>
      </c>
      <c r="G32" s="767"/>
      <c r="H32" s="516">
        <v>208</v>
      </c>
      <c r="I32" s="767"/>
      <c r="J32" s="516">
        <v>209</v>
      </c>
      <c r="K32" s="767"/>
      <c r="L32" s="516">
        <v>422</v>
      </c>
      <c r="M32" s="767"/>
      <c r="N32" s="516">
        <v>317</v>
      </c>
      <c r="O32" s="767"/>
      <c r="P32" s="516">
        <v>491</v>
      </c>
      <c r="Q32" s="767"/>
      <c r="R32" s="516">
        <v>465</v>
      </c>
      <c r="S32" s="519"/>
      <c r="T32" s="516">
        <v>327</v>
      </c>
      <c r="U32" s="519"/>
      <c r="V32" s="769">
        <v>3116</v>
      </c>
      <c r="W32" s="767"/>
      <c r="X32" s="517"/>
      <c r="Y32" s="193">
        <v>696</v>
      </c>
      <c r="Z32" s="521"/>
    </row>
    <row r="33" spans="1:26" ht="16.5" customHeight="1">
      <c r="A33" s="125" t="s">
        <v>197</v>
      </c>
      <c r="B33" s="516">
        <v>226</v>
      </c>
      <c r="C33" s="767"/>
      <c r="D33" s="516">
        <v>163</v>
      </c>
      <c r="E33" s="767"/>
      <c r="F33" s="516">
        <v>177</v>
      </c>
      <c r="G33" s="767"/>
      <c r="H33" s="516">
        <v>165</v>
      </c>
      <c r="I33" s="767"/>
      <c r="J33" s="516">
        <v>190</v>
      </c>
      <c r="K33" s="767"/>
      <c r="L33" s="516">
        <v>384</v>
      </c>
      <c r="M33" s="767"/>
      <c r="N33" s="516">
        <v>309</v>
      </c>
      <c r="O33" s="767"/>
      <c r="P33" s="516">
        <v>460</v>
      </c>
      <c r="Q33" s="767"/>
      <c r="R33" s="516">
        <v>410</v>
      </c>
      <c r="S33" s="519"/>
      <c r="T33" s="516">
        <v>289</v>
      </c>
      <c r="U33" s="519"/>
      <c r="V33" s="769">
        <v>2773</v>
      </c>
      <c r="W33" s="767"/>
      <c r="X33" s="517"/>
      <c r="Y33" s="193">
        <v>618</v>
      </c>
      <c r="Z33" s="521"/>
    </row>
    <row r="34" spans="1:26" ht="16.5" customHeight="1">
      <c r="A34" s="125" t="s">
        <v>756</v>
      </c>
      <c r="B34" s="516">
        <v>209</v>
      </c>
      <c r="C34" s="767"/>
      <c r="D34" s="516">
        <v>135</v>
      </c>
      <c r="E34" s="767"/>
      <c r="F34" s="516">
        <v>168</v>
      </c>
      <c r="G34" s="767"/>
      <c r="H34" s="516">
        <v>145</v>
      </c>
      <c r="I34" s="767"/>
      <c r="J34" s="516">
        <v>188</v>
      </c>
      <c r="K34" s="767"/>
      <c r="L34" s="516">
        <v>355</v>
      </c>
      <c r="M34" s="767"/>
      <c r="N34" s="516">
        <v>292</v>
      </c>
      <c r="O34" s="767"/>
      <c r="P34" s="516">
        <v>435</v>
      </c>
      <c r="Q34" s="767"/>
      <c r="R34" s="516">
        <v>386</v>
      </c>
      <c r="S34" s="519"/>
      <c r="T34" s="516">
        <v>293</v>
      </c>
      <c r="U34" s="519"/>
      <c r="V34" s="769">
        <v>2606</v>
      </c>
      <c r="W34" s="767"/>
      <c r="X34" s="517"/>
      <c r="Y34" s="193">
        <v>584</v>
      </c>
      <c r="Z34" s="521"/>
    </row>
    <row r="35" spans="1:26" ht="16.5" customHeight="1">
      <c r="A35" s="125" t="s">
        <v>658</v>
      </c>
      <c r="B35" s="193">
        <v>146</v>
      </c>
      <c r="C35" s="764" t="s">
        <v>685</v>
      </c>
      <c r="D35" s="193">
        <v>59</v>
      </c>
      <c r="E35" s="764" t="s">
        <v>685</v>
      </c>
      <c r="F35" s="193">
        <v>77</v>
      </c>
      <c r="G35" s="764" t="s">
        <v>685</v>
      </c>
      <c r="H35" s="193">
        <v>52</v>
      </c>
      <c r="I35" s="764" t="s">
        <v>685</v>
      </c>
      <c r="J35" s="193">
        <v>148</v>
      </c>
      <c r="K35" s="764" t="s">
        <v>685</v>
      </c>
      <c r="L35" s="193">
        <v>273</v>
      </c>
      <c r="M35" s="764" t="s">
        <v>685</v>
      </c>
      <c r="N35" s="193">
        <v>235</v>
      </c>
      <c r="O35" s="764" t="s">
        <v>685</v>
      </c>
      <c r="P35" s="193">
        <v>336</v>
      </c>
      <c r="Q35" s="764" t="s">
        <v>685</v>
      </c>
      <c r="R35" s="193">
        <v>276</v>
      </c>
      <c r="S35" s="764" t="s">
        <v>685</v>
      </c>
      <c r="T35" s="193">
        <v>234</v>
      </c>
      <c r="U35" s="764" t="s">
        <v>685</v>
      </c>
      <c r="V35" s="769">
        <v>1836</v>
      </c>
      <c r="W35" s="764" t="s">
        <v>685</v>
      </c>
      <c r="X35" s="517"/>
      <c r="Y35" s="193">
        <v>462</v>
      </c>
      <c r="Z35" s="764" t="s">
        <v>685</v>
      </c>
    </row>
    <row r="36" spans="1:26" ht="16.5" customHeight="1">
      <c r="A36" s="135" t="s">
        <v>148</v>
      </c>
      <c r="B36" s="211">
        <v>100</v>
      </c>
      <c r="C36" s="765" t="s">
        <v>84</v>
      </c>
      <c r="D36" s="211">
        <v>37</v>
      </c>
      <c r="E36" s="765" t="s">
        <v>84</v>
      </c>
      <c r="F36" s="211">
        <v>59</v>
      </c>
      <c r="G36" s="765" t="s">
        <v>84</v>
      </c>
      <c r="H36" s="211">
        <v>36</v>
      </c>
      <c r="I36" s="765" t="s">
        <v>84</v>
      </c>
      <c r="J36" s="211">
        <v>113</v>
      </c>
      <c r="K36" s="765" t="s">
        <v>84</v>
      </c>
      <c r="L36" s="211">
        <v>218</v>
      </c>
      <c r="M36" s="765" t="s">
        <v>84</v>
      </c>
      <c r="N36" s="211">
        <v>207</v>
      </c>
      <c r="O36" s="765" t="s">
        <v>84</v>
      </c>
      <c r="P36" s="211">
        <v>272</v>
      </c>
      <c r="Q36" s="765" t="s">
        <v>84</v>
      </c>
      <c r="R36" s="211">
        <v>214</v>
      </c>
      <c r="S36" s="765" t="s">
        <v>84</v>
      </c>
      <c r="T36" s="211">
        <v>203</v>
      </c>
      <c r="U36" s="765" t="s">
        <v>84</v>
      </c>
      <c r="V36" s="770">
        <v>1459</v>
      </c>
      <c r="W36" s="765" t="s">
        <v>84</v>
      </c>
      <c r="X36" s="197"/>
      <c r="Y36" s="211">
        <v>430</v>
      </c>
      <c r="Z36" s="765" t="s">
        <v>84</v>
      </c>
    </row>
    <row r="37" ht="16.5" customHeight="1">
      <c r="A37" s="282" t="s">
        <v>340</v>
      </c>
    </row>
    <row r="38" spans="1:13" ht="16.5" customHeight="1">
      <c r="A38" s="282" t="s">
        <v>49</v>
      </c>
      <c r="B38" s="666"/>
      <c r="C38" s="666"/>
      <c r="D38" s="666"/>
      <c r="E38" s="666"/>
      <c r="F38" s="666"/>
      <c r="G38" s="666"/>
      <c r="H38" s="666"/>
      <c r="I38" s="666"/>
      <c r="J38" s="666"/>
      <c r="K38" s="666"/>
      <c r="L38" s="666"/>
      <c r="M38" s="666"/>
    </row>
    <row r="39" ht="13.5">
      <c r="A39" s="175"/>
    </row>
  </sheetData>
  <sheetProtection/>
  <mergeCells count="36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Y3:Z3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Y15:Z15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Y27:Z27"/>
  </mergeCells>
  <printOptions/>
  <pageMargins left="0.984251968503937" right="0.8267716535433072" top="0.3937007874015748" bottom="0.3937007874015748" header="0.5118110236220472" footer="0.1968503937007874"/>
  <pageSetup horizontalDpi="600" verticalDpi="600" orientation="landscape" paperSize="9" scale="98" r:id="rId1"/>
  <headerFooter alignWithMargins="0">
    <oddFooter>&amp;R&amp;"ＭＳ Ｐ明朝,標準"&amp;10－１９－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AE24"/>
  <sheetViews>
    <sheetView workbookViewId="0" topLeftCell="A13">
      <selection activeCell="A1" sqref="A1"/>
    </sheetView>
  </sheetViews>
  <sheetFormatPr defaultColWidth="9.00390625" defaultRowHeight="13.5"/>
  <cols>
    <col min="1" max="18" width="4.125" style="29" customWidth="1"/>
    <col min="19" max="19" width="3.875" style="29" customWidth="1"/>
    <col min="20" max="20" width="4.75390625" style="29" customWidth="1"/>
    <col min="21" max="28" width="4.125" style="29" customWidth="1"/>
    <col min="29" max="29" width="4.625" style="29" customWidth="1"/>
    <col min="30" max="30" width="5.625" style="29" customWidth="1"/>
    <col min="31" max="16384" width="9.00390625" style="29" customWidth="1"/>
  </cols>
  <sheetData>
    <row r="4" spans="1:2" ht="16.5" customHeight="1">
      <c r="A4" s="30" t="s">
        <v>276</v>
      </c>
      <c r="B4" s="31"/>
    </row>
    <row r="5" spans="1:30" s="4" customFormat="1" ht="13.5" customHeight="1">
      <c r="A5" s="32" t="s">
        <v>826</v>
      </c>
      <c r="B5" s="33"/>
      <c r="C5" s="34" t="s">
        <v>42</v>
      </c>
      <c r="D5" s="35"/>
      <c r="E5" s="35"/>
      <c r="F5" s="36" t="s">
        <v>212</v>
      </c>
      <c r="G5" s="35"/>
      <c r="H5" s="35"/>
      <c r="I5" s="35"/>
      <c r="J5" s="37" t="s">
        <v>538</v>
      </c>
      <c r="K5" s="38"/>
      <c r="L5" s="38"/>
      <c r="M5" s="39"/>
      <c r="N5" s="40"/>
      <c r="O5" s="41"/>
      <c r="P5" s="42"/>
      <c r="Q5" s="43"/>
      <c r="R5" s="9"/>
      <c r="S5" s="9"/>
      <c r="T5" s="9"/>
      <c r="U5" s="9"/>
      <c r="V5" s="9"/>
      <c r="W5" s="9"/>
      <c r="X5" s="9"/>
      <c r="Y5" s="9"/>
      <c r="Z5" s="9"/>
      <c r="AA5" s="44"/>
      <c r="AB5" s="9"/>
      <c r="AC5" s="9"/>
      <c r="AD5" s="45"/>
    </row>
    <row r="6" spans="1:30" s="4" customFormat="1" ht="13.5" customHeight="1">
      <c r="A6" s="46" t="s">
        <v>429</v>
      </c>
      <c r="B6" s="47"/>
      <c r="C6" s="48" t="s">
        <v>330</v>
      </c>
      <c r="D6" s="49"/>
      <c r="E6" s="49"/>
      <c r="F6" s="50" t="s">
        <v>745</v>
      </c>
      <c r="G6" s="49"/>
      <c r="H6" s="49"/>
      <c r="I6" s="49"/>
      <c r="J6" s="51" t="s">
        <v>795</v>
      </c>
      <c r="K6" s="52"/>
      <c r="L6" s="52"/>
      <c r="M6" s="53"/>
      <c r="N6" s="54"/>
      <c r="O6" s="41"/>
      <c r="P6" s="42"/>
      <c r="Q6" s="43"/>
      <c r="R6" s="9"/>
      <c r="S6" s="9"/>
      <c r="T6" s="9"/>
      <c r="U6" s="9"/>
      <c r="V6" s="9"/>
      <c r="W6" s="9"/>
      <c r="X6" s="9"/>
      <c r="Y6" s="9"/>
      <c r="Z6" s="9"/>
      <c r="AA6" s="55"/>
      <c r="AB6" s="9"/>
      <c r="AC6" s="9"/>
      <c r="AD6" s="45"/>
    </row>
    <row r="7" spans="1:30" s="4" customFormat="1" ht="13.5" customHeight="1">
      <c r="A7" s="46" t="s">
        <v>81</v>
      </c>
      <c r="B7" s="47"/>
      <c r="C7" s="48" t="s">
        <v>734</v>
      </c>
      <c r="D7" s="49"/>
      <c r="E7" s="49"/>
      <c r="F7" s="50" t="s">
        <v>476</v>
      </c>
      <c r="G7" s="49"/>
      <c r="H7" s="49"/>
      <c r="I7" s="49"/>
      <c r="J7" s="51" t="s">
        <v>233</v>
      </c>
      <c r="K7" s="52"/>
      <c r="L7" s="52"/>
      <c r="M7" s="53"/>
      <c r="N7" s="56"/>
      <c r="O7" s="41"/>
      <c r="P7" s="42"/>
      <c r="Q7" s="43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45"/>
    </row>
    <row r="8" spans="1:30" s="4" customFormat="1" ht="13.5" customHeight="1">
      <c r="A8" s="46" t="s">
        <v>291</v>
      </c>
      <c r="B8" s="47"/>
      <c r="C8" s="48" t="s">
        <v>240</v>
      </c>
      <c r="D8" s="49"/>
      <c r="E8" s="49"/>
      <c r="F8" s="50" t="s">
        <v>683</v>
      </c>
      <c r="G8" s="49"/>
      <c r="H8" s="49"/>
      <c r="I8" s="49"/>
      <c r="J8" s="51" t="s">
        <v>404</v>
      </c>
      <c r="K8" s="52"/>
      <c r="L8" s="52"/>
      <c r="M8" s="53"/>
      <c r="N8" s="54"/>
      <c r="O8" s="41"/>
      <c r="P8" s="42"/>
      <c r="Q8" s="43"/>
      <c r="R8" s="9"/>
      <c r="S8" s="9"/>
      <c r="T8" s="9"/>
      <c r="U8" s="9"/>
      <c r="V8" s="9"/>
      <c r="W8" s="9"/>
      <c r="X8" s="9"/>
      <c r="Y8" s="9"/>
      <c r="Z8" s="9"/>
      <c r="AA8" s="55"/>
      <c r="AB8" s="9"/>
      <c r="AC8" s="9"/>
      <c r="AD8" s="45"/>
    </row>
    <row r="9" spans="1:30" s="4" customFormat="1" ht="13.5" customHeight="1">
      <c r="A9" s="57" t="s">
        <v>633</v>
      </c>
      <c r="B9" s="58"/>
      <c r="C9" s="59" t="s">
        <v>102</v>
      </c>
      <c r="D9" s="60"/>
      <c r="E9" s="60"/>
      <c r="F9" s="61" t="s">
        <v>311</v>
      </c>
      <c r="G9" s="60"/>
      <c r="H9" s="60"/>
      <c r="I9" s="60"/>
      <c r="J9" s="62" t="s">
        <v>259</v>
      </c>
      <c r="K9" s="63"/>
      <c r="L9" s="63"/>
      <c r="M9" s="64"/>
      <c r="N9" s="56"/>
      <c r="O9" s="41"/>
      <c r="P9" s="42"/>
      <c r="Q9" s="43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45"/>
    </row>
    <row r="10" spans="1:30" s="4" customFormat="1" ht="13.5" customHeight="1">
      <c r="A10" s="65"/>
      <c r="B10" s="43"/>
      <c r="C10" s="65"/>
      <c r="D10" s="43"/>
      <c r="E10" s="43"/>
      <c r="F10" s="66"/>
      <c r="G10" s="43"/>
      <c r="H10" s="43"/>
      <c r="I10" s="43"/>
      <c r="J10" s="65"/>
      <c r="K10" s="43"/>
      <c r="L10" s="43"/>
      <c r="M10" s="43"/>
      <c r="N10" s="43"/>
      <c r="O10" s="43"/>
      <c r="P10" s="43"/>
      <c r="Q10" s="43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45"/>
    </row>
    <row r="11" spans="1:30" s="4" customFormat="1" ht="13.5" customHeight="1">
      <c r="A11" s="65"/>
      <c r="B11" s="43"/>
      <c r="C11" s="65"/>
      <c r="D11" s="43"/>
      <c r="E11" s="43"/>
      <c r="F11" s="66"/>
      <c r="G11" s="43"/>
      <c r="H11" s="43"/>
      <c r="I11" s="43"/>
      <c r="J11" s="65"/>
      <c r="K11" s="43"/>
      <c r="L11" s="43"/>
      <c r="M11" s="43"/>
      <c r="N11" s="43"/>
      <c r="O11" s="43"/>
      <c r="P11" s="43"/>
      <c r="Q11" s="43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45"/>
    </row>
    <row r="12" spans="1:30" s="4" customFormat="1" ht="13.5" customHeight="1">
      <c r="A12" s="67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9"/>
      <c r="S12" s="9"/>
      <c r="T12" s="9"/>
      <c r="U12" s="9"/>
      <c r="V12" s="9"/>
      <c r="W12" s="9"/>
      <c r="X12" s="9"/>
      <c r="Y12" s="9"/>
      <c r="Z12" s="9"/>
      <c r="AA12" s="68"/>
      <c r="AB12" s="9"/>
      <c r="AC12" s="9"/>
      <c r="AD12" s="45"/>
    </row>
    <row r="13" spans="1:30" s="4" customFormat="1" ht="13.5" customHeight="1">
      <c r="A13" s="69" t="s">
        <v>91</v>
      </c>
      <c r="B13" s="70"/>
      <c r="C13" s="70"/>
      <c r="D13" s="70"/>
      <c r="E13" s="70"/>
      <c r="F13" s="70"/>
      <c r="G13" s="70"/>
      <c r="H13" s="71"/>
      <c r="I13" s="72" t="s">
        <v>69</v>
      </c>
      <c r="J13" s="73"/>
      <c r="K13" s="73"/>
      <c r="L13" s="73"/>
      <c r="M13" s="73"/>
      <c r="N13" s="73"/>
      <c r="O13" s="73"/>
      <c r="P13" s="73"/>
      <c r="Q13" s="74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45"/>
    </row>
    <row r="14" spans="1:30" s="4" customFormat="1" ht="234.75" customHeight="1">
      <c r="A14" s="9"/>
      <c r="B14" s="9"/>
      <c r="C14" s="9"/>
      <c r="D14" s="9"/>
      <c r="E14" s="9"/>
      <c r="F14" s="9"/>
      <c r="G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45"/>
    </row>
    <row r="15" spans="1:30" s="4" customFormat="1" ht="16.5" customHeight="1">
      <c r="A15" s="9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9"/>
      <c r="Q15" s="9"/>
      <c r="R15" s="9"/>
      <c r="S15" s="9"/>
      <c r="T15" s="76" t="s">
        <v>327</v>
      </c>
      <c r="U15" s="76"/>
      <c r="V15" s="76"/>
      <c r="W15" s="76"/>
      <c r="X15" s="26"/>
      <c r="Y15" s="26"/>
      <c r="Z15" s="26"/>
      <c r="AA15" s="9"/>
      <c r="AB15" s="77"/>
      <c r="AC15" s="78"/>
      <c r="AD15" s="78"/>
    </row>
    <row r="16" spans="1:30" s="4" customFormat="1" ht="16.5" customHeight="1">
      <c r="A16" s="9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9"/>
      <c r="Q16" s="9"/>
      <c r="R16" s="9"/>
      <c r="S16" s="68" t="s">
        <v>175</v>
      </c>
      <c r="T16" s="79">
        <v>19633</v>
      </c>
      <c r="U16" s="79"/>
      <c r="V16" s="79"/>
      <c r="W16" s="28" t="s">
        <v>474</v>
      </c>
      <c r="X16" s="28"/>
      <c r="Y16" s="28"/>
      <c r="Z16" s="28"/>
      <c r="AA16" s="28"/>
      <c r="AB16" s="28"/>
      <c r="AC16" s="28"/>
      <c r="AD16" s="28"/>
    </row>
    <row r="17" spans="1:31" s="4" customFormat="1" ht="16.5" customHeight="1">
      <c r="A17" s="9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9"/>
      <c r="Q17" s="9"/>
      <c r="R17" s="9"/>
      <c r="S17" s="68"/>
      <c r="T17" s="79"/>
      <c r="U17" s="79"/>
      <c r="V17" s="79"/>
      <c r="W17" s="28" t="s">
        <v>560</v>
      </c>
      <c r="X17" s="28"/>
      <c r="Y17" s="28"/>
      <c r="Z17" s="28"/>
      <c r="AA17" s="28"/>
      <c r="AB17" s="28"/>
      <c r="AC17" s="28"/>
      <c r="AD17" s="28"/>
      <c r="AE17" s="28"/>
    </row>
    <row r="18" spans="1:30" s="4" customFormat="1" ht="16.5" customHeight="1">
      <c r="A18" s="9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9"/>
      <c r="Q18" s="9"/>
      <c r="R18" s="9"/>
      <c r="S18" s="68" t="s">
        <v>175</v>
      </c>
      <c r="T18" s="79">
        <v>20210</v>
      </c>
      <c r="U18" s="79"/>
      <c r="V18" s="79"/>
      <c r="W18" s="28" t="s">
        <v>218</v>
      </c>
      <c r="X18" s="28"/>
      <c r="Y18" s="28"/>
      <c r="Z18" s="28"/>
      <c r="AA18" s="9"/>
      <c r="AB18" s="77"/>
      <c r="AC18" s="78"/>
      <c r="AD18" s="78"/>
    </row>
    <row r="19" spans="1:30" s="4" customFormat="1" ht="16.5" customHeight="1">
      <c r="A19" s="9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9"/>
      <c r="Q19" s="9"/>
      <c r="R19" s="9"/>
      <c r="S19" s="68" t="s">
        <v>175</v>
      </c>
      <c r="T19" s="79">
        <v>38433</v>
      </c>
      <c r="U19" s="79"/>
      <c r="V19" s="79"/>
      <c r="W19" s="28" t="s">
        <v>53</v>
      </c>
      <c r="X19" s="28"/>
      <c r="Y19" s="28"/>
      <c r="Z19" s="26"/>
      <c r="AA19" s="9"/>
      <c r="AB19" s="77"/>
      <c r="AC19" s="78"/>
      <c r="AD19" s="78"/>
    </row>
    <row r="20" spans="1:30" s="4" customFormat="1" ht="16.5" customHeight="1">
      <c r="A20" s="9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9"/>
      <c r="Q20" s="9"/>
      <c r="R20" s="9"/>
      <c r="S20" s="68"/>
      <c r="T20" s="79"/>
      <c r="U20" s="79"/>
      <c r="V20" s="79"/>
      <c r="W20" s="28"/>
      <c r="X20" s="28"/>
      <c r="Y20" s="28"/>
      <c r="Z20" s="26"/>
      <c r="AA20" s="9"/>
      <c r="AB20" s="77"/>
      <c r="AC20" s="78"/>
      <c r="AD20" s="78"/>
    </row>
    <row r="21" spans="1:30" s="4" customFormat="1" ht="16.5" customHeight="1">
      <c r="A21" s="80" t="s">
        <v>382</v>
      </c>
      <c r="B21" s="81"/>
      <c r="C21" s="81"/>
      <c r="D21" s="81"/>
      <c r="E21" s="81"/>
      <c r="F21" s="81"/>
      <c r="G21" s="81"/>
      <c r="H21" s="81"/>
      <c r="I21" s="81"/>
      <c r="J21" s="75"/>
      <c r="K21" s="75"/>
      <c r="L21" s="75"/>
      <c r="M21" s="75"/>
      <c r="N21" s="75"/>
      <c r="O21" s="75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77" t="s">
        <v>105</v>
      </c>
      <c r="AC21" s="78"/>
      <c r="AD21" s="78"/>
    </row>
    <row r="22" spans="1:30" s="4" customFormat="1" ht="13.5" customHeight="1">
      <c r="A22" s="32" t="s">
        <v>604</v>
      </c>
      <c r="B22" s="38"/>
      <c r="C22" s="33"/>
      <c r="D22" s="32" t="s">
        <v>453</v>
      </c>
      <c r="E22" s="38"/>
      <c r="F22" s="33"/>
      <c r="G22" s="32" t="s">
        <v>121</v>
      </c>
      <c r="H22" s="38"/>
      <c r="I22" s="39"/>
      <c r="J22" s="37" t="s">
        <v>477</v>
      </c>
      <c r="K22" s="38"/>
      <c r="L22" s="33"/>
      <c r="M22" s="32" t="s">
        <v>266</v>
      </c>
      <c r="N22" s="38"/>
      <c r="O22" s="39"/>
      <c r="P22" s="37" t="s">
        <v>606</v>
      </c>
      <c r="Q22" s="38"/>
      <c r="R22" s="33"/>
      <c r="S22" s="32" t="s">
        <v>628</v>
      </c>
      <c r="T22" s="38"/>
      <c r="U22" s="39"/>
      <c r="V22" s="37" t="s">
        <v>163</v>
      </c>
      <c r="W22" s="38"/>
      <c r="X22" s="33"/>
      <c r="Y22" s="32" t="s">
        <v>497</v>
      </c>
      <c r="Z22" s="38"/>
      <c r="AA22" s="39"/>
      <c r="AB22" s="82" t="s">
        <v>137</v>
      </c>
      <c r="AC22" s="83"/>
      <c r="AD22" s="83"/>
    </row>
    <row r="23" spans="1:30" s="4" customFormat="1" ht="28.5" customHeight="1">
      <c r="A23" s="65" t="s">
        <v>61</v>
      </c>
      <c r="B23" s="43"/>
      <c r="C23" s="84"/>
      <c r="D23" s="85">
        <v>272.15</v>
      </c>
      <c r="E23" s="86"/>
      <c r="F23" s="87"/>
      <c r="G23" s="85">
        <v>31.51</v>
      </c>
      <c r="H23" s="86"/>
      <c r="I23" s="87"/>
      <c r="J23" s="85">
        <v>16.75</v>
      </c>
      <c r="K23" s="86"/>
      <c r="L23" s="87"/>
      <c r="M23" s="85">
        <v>11.7</v>
      </c>
      <c r="N23" s="86"/>
      <c r="O23" s="87"/>
      <c r="P23" s="85">
        <v>0.17</v>
      </c>
      <c r="Q23" s="86"/>
      <c r="R23" s="87"/>
      <c r="S23" s="85">
        <v>59.81</v>
      </c>
      <c r="T23" s="86"/>
      <c r="U23" s="87"/>
      <c r="V23" s="85">
        <v>47.64</v>
      </c>
      <c r="W23" s="86"/>
      <c r="X23" s="87"/>
      <c r="Y23" s="85">
        <v>4.25</v>
      </c>
      <c r="Z23" s="86"/>
      <c r="AA23" s="87"/>
      <c r="AB23" s="85">
        <v>100.32</v>
      </c>
      <c r="AC23" s="86"/>
      <c r="AD23" s="86"/>
    </row>
    <row r="24" spans="1:30" s="4" customFormat="1" ht="13.5" customHeight="1">
      <c r="A24" s="88" t="s">
        <v>765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26"/>
      <c r="Q24" s="9"/>
      <c r="R24" s="88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45"/>
    </row>
  </sheetData>
  <sheetProtection/>
  <mergeCells count="54">
    <mergeCell ref="A5:B5"/>
    <mergeCell ref="C5:E5"/>
    <mergeCell ref="F5:I5"/>
    <mergeCell ref="J5:M5"/>
    <mergeCell ref="N5:P5"/>
    <mergeCell ref="A6:B6"/>
    <mergeCell ref="C6:E6"/>
    <mergeCell ref="F6:I6"/>
    <mergeCell ref="J6:M6"/>
    <mergeCell ref="N6:P7"/>
    <mergeCell ref="A7:B7"/>
    <mergeCell ref="C7:E7"/>
    <mergeCell ref="F7:I7"/>
    <mergeCell ref="J7:M7"/>
    <mergeCell ref="A8:B8"/>
    <mergeCell ref="C8:E8"/>
    <mergeCell ref="F8:I8"/>
    <mergeCell ref="J8:M8"/>
    <mergeCell ref="N8:P9"/>
    <mergeCell ref="A9:B9"/>
    <mergeCell ref="C9:E9"/>
    <mergeCell ref="F9:I9"/>
    <mergeCell ref="J9:M9"/>
    <mergeCell ref="A13:H13"/>
    <mergeCell ref="I13:Q13"/>
    <mergeCell ref="A15:O15"/>
    <mergeCell ref="T15:W15"/>
    <mergeCell ref="AB15:AD15"/>
    <mergeCell ref="T16:V16"/>
    <mergeCell ref="T18:V18"/>
    <mergeCell ref="T19:V19"/>
    <mergeCell ref="A21:I21"/>
    <mergeCell ref="AB21:AD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R24:AC24"/>
  </mergeCells>
  <printOptions/>
  <pageMargins left="0.984251968503937" right="0.984251968503937" top="0.3937007874015748" bottom="0.3937007874015748" header="0.5118110236220472" footer="0.1968503937007874"/>
  <pageSetup horizontalDpi="600" verticalDpi="600" orientation="landscape" paperSize="9" scale="98" r:id="rId4"/>
  <headerFooter alignWithMargins="0">
    <oddFooter>&amp;R&amp;"ＭＳ Ｐ明朝,標準"&amp;10－１－</oddFooter>
  </headerFooter>
  <drawing r:id="rId3"/>
  <legacyDrawing r:id="rId2"/>
  <oleObjects>
    <oleObject progId="Visio.Drawing.6" shapeId="75121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selection activeCell="A1" sqref="A1"/>
    </sheetView>
  </sheetViews>
  <sheetFormatPr defaultColWidth="9.00390625" defaultRowHeight="13.5"/>
  <cols>
    <col min="1" max="7" width="7.625" style="4" customWidth="1"/>
    <col min="8" max="8" width="7.625" style="91" customWidth="1"/>
    <col min="9" max="12" width="7.625" style="4" customWidth="1"/>
    <col min="13" max="13" width="4.25390625" style="4" customWidth="1"/>
    <col min="14" max="14" width="5.00390625" style="4" customWidth="1"/>
    <col min="15" max="15" width="7.625" style="4" customWidth="1"/>
    <col min="16" max="16" width="12.125" style="4" customWidth="1"/>
    <col min="17" max="17" width="4.75390625" style="4" customWidth="1"/>
    <col min="18" max="16384" width="9.00390625" style="4" customWidth="1"/>
  </cols>
  <sheetData>
    <row r="1" ht="16.5" customHeight="1">
      <c r="A1" s="94" t="s">
        <v>584</v>
      </c>
    </row>
    <row r="2" spans="1:16" ht="16.5" customHeight="1">
      <c r="A2" s="95" t="s">
        <v>746</v>
      </c>
      <c r="B2" s="96" t="s">
        <v>654</v>
      </c>
      <c r="C2" s="97"/>
      <c r="D2" s="97"/>
      <c r="E2" s="97"/>
      <c r="F2" s="98"/>
      <c r="G2" s="97" t="s">
        <v>109</v>
      </c>
      <c r="H2" s="97"/>
      <c r="I2" s="98"/>
      <c r="J2" s="97" t="s">
        <v>636</v>
      </c>
      <c r="K2" s="98"/>
      <c r="L2" s="96" t="s">
        <v>247</v>
      </c>
      <c r="M2" s="97"/>
      <c r="N2" s="97"/>
      <c r="O2" s="98"/>
      <c r="P2" s="96" t="s">
        <v>366</v>
      </c>
    </row>
    <row r="3" spans="1:16" ht="16.5" customHeight="1">
      <c r="A3" s="99"/>
      <c r="B3" s="100" t="s">
        <v>402</v>
      </c>
      <c r="C3" s="101" t="s">
        <v>618</v>
      </c>
      <c r="D3" s="102" t="s">
        <v>712</v>
      </c>
      <c r="E3" s="101" t="s">
        <v>314</v>
      </c>
      <c r="F3" s="103" t="s">
        <v>712</v>
      </c>
      <c r="G3" s="100" t="s">
        <v>168</v>
      </c>
      <c r="H3" s="104" t="s">
        <v>302</v>
      </c>
      <c r="I3" s="103" t="s">
        <v>712</v>
      </c>
      <c r="J3" s="101" t="s">
        <v>320</v>
      </c>
      <c r="K3" s="103" t="s">
        <v>712</v>
      </c>
      <c r="L3" s="100" t="s">
        <v>402</v>
      </c>
      <c r="M3" s="105" t="s">
        <v>728</v>
      </c>
      <c r="N3" s="106"/>
      <c r="O3" s="103" t="s">
        <v>712</v>
      </c>
      <c r="P3" s="107" t="s">
        <v>202</v>
      </c>
    </row>
    <row r="4" spans="1:16" ht="16.5" customHeight="1">
      <c r="A4" s="108"/>
      <c r="B4" s="109" t="s">
        <v>789</v>
      </c>
      <c r="C4" s="110" t="s">
        <v>789</v>
      </c>
      <c r="D4" s="111" t="s">
        <v>106</v>
      </c>
      <c r="E4" s="110" t="s">
        <v>789</v>
      </c>
      <c r="F4" s="111" t="s">
        <v>106</v>
      </c>
      <c r="G4" s="109" t="s">
        <v>17</v>
      </c>
      <c r="H4" s="112" t="s">
        <v>17</v>
      </c>
      <c r="I4" s="111" t="s">
        <v>106</v>
      </c>
      <c r="J4" s="110" t="s">
        <v>462</v>
      </c>
      <c r="K4" s="111" t="s">
        <v>106</v>
      </c>
      <c r="L4" s="109" t="s">
        <v>799</v>
      </c>
      <c r="M4" s="113" t="s">
        <v>799</v>
      </c>
      <c r="N4" s="110"/>
      <c r="O4" s="111" t="s">
        <v>106</v>
      </c>
      <c r="P4" s="114"/>
    </row>
    <row r="5" spans="1:16" ht="16.5" customHeight="1">
      <c r="A5" s="115" t="s">
        <v>703</v>
      </c>
      <c r="B5" s="116">
        <v>15</v>
      </c>
      <c r="C5" s="117">
        <v>34</v>
      </c>
      <c r="D5" s="118">
        <v>37093</v>
      </c>
      <c r="E5" s="119">
        <v>-3.7</v>
      </c>
      <c r="F5" s="118" t="s">
        <v>622</v>
      </c>
      <c r="G5" s="120">
        <v>1625</v>
      </c>
      <c r="H5" s="119">
        <v>88</v>
      </c>
      <c r="I5" s="118">
        <v>37149</v>
      </c>
      <c r="J5" s="121">
        <v>41</v>
      </c>
      <c r="K5" s="118">
        <v>36900</v>
      </c>
      <c r="L5" s="116">
        <v>3.5</v>
      </c>
      <c r="M5" s="122" t="s">
        <v>237</v>
      </c>
      <c r="N5" s="123" t="s">
        <v>754</v>
      </c>
      <c r="O5" s="118">
        <v>37158</v>
      </c>
      <c r="P5" s="124">
        <v>1527</v>
      </c>
    </row>
    <row r="6" spans="1:16" ht="16.5" customHeight="1">
      <c r="A6" s="125" t="s">
        <v>658</v>
      </c>
      <c r="B6" s="126">
        <v>15</v>
      </c>
      <c r="C6" s="117">
        <v>35.3</v>
      </c>
      <c r="D6" s="118">
        <v>37459</v>
      </c>
      <c r="E6" s="119">
        <v>-2.1</v>
      </c>
      <c r="F6" s="118">
        <v>37304</v>
      </c>
      <c r="G6" s="120">
        <v>1737</v>
      </c>
      <c r="H6" s="119">
        <v>82</v>
      </c>
      <c r="I6" s="118">
        <v>37562</v>
      </c>
      <c r="J6" s="121">
        <v>49</v>
      </c>
      <c r="K6" s="118">
        <v>37304</v>
      </c>
      <c r="L6" s="116">
        <v>3.4</v>
      </c>
      <c r="M6" s="122" t="s">
        <v>242</v>
      </c>
      <c r="N6" s="123" t="s">
        <v>653</v>
      </c>
      <c r="O6" s="118">
        <v>37295</v>
      </c>
      <c r="P6" s="124">
        <v>1675.1</v>
      </c>
    </row>
    <row r="7" spans="1:16" ht="16.5" customHeight="1">
      <c r="A7" s="125" t="s">
        <v>112</v>
      </c>
      <c r="B7" s="126">
        <v>14.8</v>
      </c>
      <c r="C7" s="117">
        <v>33.7</v>
      </c>
      <c r="D7" s="118">
        <v>37467</v>
      </c>
      <c r="E7" s="119">
        <v>-6.2</v>
      </c>
      <c r="F7" s="118">
        <v>37272</v>
      </c>
      <c r="G7" s="120">
        <v>2037</v>
      </c>
      <c r="H7" s="119">
        <v>69</v>
      </c>
      <c r="I7" s="118">
        <v>37426</v>
      </c>
      <c r="J7" s="121">
        <v>25</v>
      </c>
      <c r="K7" s="118">
        <v>37271</v>
      </c>
      <c r="L7" s="116">
        <v>3.4</v>
      </c>
      <c r="M7" s="122" t="s">
        <v>242</v>
      </c>
      <c r="N7" s="123" t="s">
        <v>149</v>
      </c>
      <c r="O7" s="118">
        <v>37612</v>
      </c>
      <c r="P7" s="124">
        <v>1629.2</v>
      </c>
    </row>
    <row r="8" spans="1:16" ht="16.5" customHeight="1">
      <c r="A8" s="125" t="s">
        <v>385</v>
      </c>
      <c r="B8" s="126">
        <v>15</v>
      </c>
      <c r="C8" s="117">
        <v>34.9</v>
      </c>
      <c r="D8" s="118">
        <v>37474</v>
      </c>
      <c r="E8" s="119">
        <v>-3.1</v>
      </c>
      <c r="F8" s="118">
        <v>37258</v>
      </c>
      <c r="G8" s="120">
        <v>1526</v>
      </c>
      <c r="H8" s="119">
        <v>50</v>
      </c>
      <c r="I8" s="118">
        <v>37516</v>
      </c>
      <c r="J8" s="121">
        <v>30</v>
      </c>
      <c r="K8" s="118">
        <v>37298</v>
      </c>
      <c r="L8" s="116">
        <v>3.5</v>
      </c>
      <c r="M8" s="122" t="s">
        <v>682</v>
      </c>
      <c r="N8" s="123" t="s">
        <v>149</v>
      </c>
      <c r="O8" s="118">
        <v>37615</v>
      </c>
      <c r="P8" s="124">
        <v>1608.6</v>
      </c>
    </row>
    <row r="9" spans="1:16" s="92" customFormat="1" ht="16.5" customHeight="1">
      <c r="A9" s="125" t="s">
        <v>264</v>
      </c>
      <c r="B9" s="126">
        <v>14.7</v>
      </c>
      <c r="C9" s="117">
        <v>34.1</v>
      </c>
      <c r="D9" s="118">
        <v>38567</v>
      </c>
      <c r="E9" s="119">
        <v>-5.9</v>
      </c>
      <c r="F9" s="118">
        <v>38381</v>
      </c>
      <c r="G9" s="120">
        <v>1766</v>
      </c>
      <c r="H9" s="119">
        <v>53</v>
      </c>
      <c r="I9" s="118">
        <v>38619</v>
      </c>
      <c r="J9" s="121">
        <v>24</v>
      </c>
      <c r="K9" s="118">
        <v>38381</v>
      </c>
      <c r="L9" s="116">
        <v>3.4</v>
      </c>
      <c r="M9" s="122" t="s">
        <v>459</v>
      </c>
      <c r="N9" s="123" t="s">
        <v>513</v>
      </c>
      <c r="O9" s="118">
        <v>38522</v>
      </c>
      <c r="P9" s="124">
        <v>1350.1</v>
      </c>
    </row>
    <row r="10" spans="1:16" s="92" customFormat="1" ht="16.5" customHeight="1">
      <c r="A10" s="125" t="s">
        <v>688</v>
      </c>
      <c r="B10" s="126">
        <v>15.7</v>
      </c>
      <c r="C10" s="117">
        <v>35.4</v>
      </c>
      <c r="D10" s="118">
        <v>38541</v>
      </c>
      <c r="E10" s="119">
        <v>-5.1</v>
      </c>
      <c r="F10" s="118">
        <v>38374</v>
      </c>
      <c r="G10" s="120">
        <v>2029</v>
      </c>
      <c r="H10" s="119">
        <v>151</v>
      </c>
      <c r="I10" s="118">
        <v>38645</v>
      </c>
      <c r="J10" s="121">
        <v>22</v>
      </c>
      <c r="K10" s="118">
        <v>38418</v>
      </c>
      <c r="L10" s="116">
        <v>3.4</v>
      </c>
      <c r="M10" s="122" t="s">
        <v>237</v>
      </c>
      <c r="N10" s="123" t="s">
        <v>818</v>
      </c>
      <c r="O10" s="118">
        <v>38645</v>
      </c>
      <c r="P10" s="124">
        <v>1740.1</v>
      </c>
    </row>
    <row r="11" spans="1:16" ht="16.5" customHeight="1">
      <c r="A11" s="125" t="s">
        <v>148</v>
      </c>
      <c r="B11" s="126">
        <v>14.8</v>
      </c>
      <c r="C11" s="127">
        <v>34.1</v>
      </c>
      <c r="D11" s="128">
        <v>38566</v>
      </c>
      <c r="E11" s="129">
        <v>-4.3</v>
      </c>
      <c r="F11" s="128">
        <v>38749</v>
      </c>
      <c r="G11" s="130">
        <v>1665</v>
      </c>
      <c r="H11" s="129">
        <v>66</v>
      </c>
      <c r="I11" s="128">
        <v>38537</v>
      </c>
      <c r="J11" s="131">
        <v>40</v>
      </c>
      <c r="K11" s="128">
        <v>38750</v>
      </c>
      <c r="L11" s="126">
        <v>3.5</v>
      </c>
      <c r="M11" s="132" t="s">
        <v>299</v>
      </c>
      <c r="N11" s="133" t="s">
        <v>149</v>
      </c>
      <c r="O11" s="128">
        <v>38734</v>
      </c>
      <c r="P11" s="134">
        <v>1671.9</v>
      </c>
    </row>
    <row r="12" spans="1:16" ht="16.5" customHeight="1">
      <c r="A12" s="125" t="s">
        <v>179</v>
      </c>
      <c r="B12" s="126">
        <v>14.8</v>
      </c>
      <c r="C12" s="127">
        <v>34.9</v>
      </c>
      <c r="D12" s="128">
        <v>38949</v>
      </c>
      <c r="E12" s="129">
        <v>-3.2</v>
      </c>
      <c r="F12" s="128">
        <v>38752</v>
      </c>
      <c r="G12" s="130">
        <v>1660</v>
      </c>
      <c r="H12" s="129">
        <v>135.5</v>
      </c>
      <c r="I12" s="128">
        <v>38916</v>
      </c>
      <c r="J12" s="121">
        <v>36</v>
      </c>
      <c r="K12" s="118">
        <v>39073</v>
      </c>
      <c r="L12" s="126">
        <v>3.3</v>
      </c>
      <c r="M12" s="132" t="s">
        <v>459</v>
      </c>
      <c r="N12" s="133" t="s">
        <v>258</v>
      </c>
      <c r="O12" s="128">
        <v>38818</v>
      </c>
      <c r="P12" s="134">
        <v>1559.5</v>
      </c>
    </row>
    <row r="13" spans="1:16" ht="16.5" customHeight="1">
      <c r="A13" s="125" t="s">
        <v>547</v>
      </c>
      <c r="B13" s="126">
        <v>15.5</v>
      </c>
      <c r="C13" s="127">
        <v>35.4</v>
      </c>
      <c r="D13" s="128">
        <v>38943</v>
      </c>
      <c r="E13" s="129">
        <v>-0.8</v>
      </c>
      <c r="F13" s="118">
        <v>38380</v>
      </c>
      <c r="G13" s="130">
        <v>1408</v>
      </c>
      <c r="H13" s="129">
        <v>58</v>
      </c>
      <c r="I13" s="128">
        <v>38959</v>
      </c>
      <c r="J13" s="121">
        <v>8</v>
      </c>
      <c r="K13" s="128">
        <v>38751</v>
      </c>
      <c r="L13" s="126">
        <v>3.4</v>
      </c>
      <c r="M13" s="132" t="s">
        <v>319</v>
      </c>
      <c r="N13" s="133" t="s">
        <v>754</v>
      </c>
      <c r="O13" s="128">
        <v>38781</v>
      </c>
      <c r="P13" s="134">
        <v>1694.3</v>
      </c>
    </row>
    <row r="14" spans="1:16" ht="16.5" customHeight="1">
      <c r="A14" s="125" t="s">
        <v>774</v>
      </c>
      <c r="B14" s="126">
        <v>14.7</v>
      </c>
      <c r="C14" s="127">
        <v>35.9</v>
      </c>
      <c r="D14" s="128">
        <v>40028</v>
      </c>
      <c r="E14" s="132" t="s">
        <v>675</v>
      </c>
      <c r="F14" s="118">
        <v>39852</v>
      </c>
      <c r="G14" s="130">
        <v>1608.5</v>
      </c>
      <c r="H14" s="129">
        <v>84</v>
      </c>
      <c r="I14" s="128">
        <v>39891</v>
      </c>
      <c r="J14" s="121">
        <v>27</v>
      </c>
      <c r="K14" s="128">
        <v>39861</v>
      </c>
      <c r="L14" s="126">
        <v>3.3</v>
      </c>
      <c r="M14" s="132" t="s">
        <v>12</v>
      </c>
      <c r="N14" s="133" t="s">
        <v>754</v>
      </c>
      <c r="O14" s="128">
        <v>39952</v>
      </c>
      <c r="P14" s="134">
        <v>1724.8</v>
      </c>
    </row>
    <row r="15" spans="1:16" ht="16.5" customHeight="1">
      <c r="A15" s="135" t="s">
        <v>199</v>
      </c>
      <c r="B15" s="136">
        <v>14.6</v>
      </c>
      <c r="C15" s="137">
        <v>33.3</v>
      </c>
      <c r="D15" s="138">
        <v>40373</v>
      </c>
      <c r="E15" s="139" t="s">
        <v>487</v>
      </c>
      <c r="F15" s="140">
        <v>40202</v>
      </c>
      <c r="G15" s="141">
        <v>1889.5</v>
      </c>
      <c r="H15" s="142">
        <v>121.5</v>
      </c>
      <c r="I15" s="138">
        <v>40351</v>
      </c>
      <c r="J15" s="143">
        <v>36</v>
      </c>
      <c r="K15" s="138">
        <v>40191</v>
      </c>
      <c r="L15" s="136">
        <v>3.4</v>
      </c>
      <c r="M15" s="144" t="s">
        <v>448</v>
      </c>
      <c r="N15" s="145" t="s">
        <v>513</v>
      </c>
      <c r="O15" s="138">
        <v>40250</v>
      </c>
      <c r="P15" s="146">
        <v>1565.6</v>
      </c>
    </row>
    <row r="16" spans="13:14" ht="16.5" customHeight="1">
      <c r="M16" s="147"/>
      <c r="N16" s="147"/>
    </row>
    <row r="17" spans="1:11" ht="16.5" customHeight="1">
      <c r="A17" s="9" t="s">
        <v>234</v>
      </c>
      <c r="B17" s="75"/>
      <c r="C17" s="75"/>
      <c r="K17" s="148"/>
    </row>
    <row r="18" spans="1:16" ht="16.5" customHeight="1">
      <c r="A18" s="149" t="s">
        <v>794</v>
      </c>
      <c r="B18" s="150" t="s">
        <v>654</v>
      </c>
      <c r="C18" s="151"/>
      <c r="D18" s="151"/>
      <c r="E18" s="151"/>
      <c r="F18" s="152"/>
      <c r="G18" s="151" t="s">
        <v>109</v>
      </c>
      <c r="H18" s="151"/>
      <c r="I18" s="152"/>
      <c r="J18" s="151" t="s">
        <v>636</v>
      </c>
      <c r="K18" s="152"/>
      <c r="L18" s="150" t="s">
        <v>247</v>
      </c>
      <c r="M18" s="151"/>
      <c r="N18" s="151"/>
      <c r="O18" s="152"/>
      <c r="P18" s="150" t="s">
        <v>366</v>
      </c>
    </row>
    <row r="19" spans="1:16" ht="16.5" customHeight="1">
      <c r="A19" s="99"/>
      <c r="B19" s="153" t="s">
        <v>402</v>
      </c>
      <c r="C19" s="101" t="s">
        <v>618</v>
      </c>
      <c r="D19" s="103" t="s">
        <v>712</v>
      </c>
      <c r="E19" s="101" t="s">
        <v>314</v>
      </c>
      <c r="F19" s="103" t="s">
        <v>712</v>
      </c>
      <c r="G19" s="153" t="s">
        <v>146</v>
      </c>
      <c r="H19" s="104" t="s">
        <v>302</v>
      </c>
      <c r="I19" s="103" t="s">
        <v>712</v>
      </c>
      <c r="J19" s="101" t="s">
        <v>320</v>
      </c>
      <c r="K19" s="103" t="s">
        <v>712</v>
      </c>
      <c r="L19" s="153" t="s">
        <v>402</v>
      </c>
      <c r="M19" s="105" t="s">
        <v>728</v>
      </c>
      <c r="N19" s="106"/>
      <c r="O19" s="103" t="s">
        <v>712</v>
      </c>
      <c r="P19" s="154" t="s">
        <v>505</v>
      </c>
    </row>
    <row r="20" spans="1:16" ht="16.5" customHeight="1">
      <c r="A20" s="108"/>
      <c r="B20" s="109" t="s">
        <v>789</v>
      </c>
      <c r="C20" s="110" t="s">
        <v>789</v>
      </c>
      <c r="D20" s="111" t="s">
        <v>106</v>
      </c>
      <c r="E20" s="110" t="s">
        <v>789</v>
      </c>
      <c r="F20" s="111" t="s">
        <v>106</v>
      </c>
      <c r="G20" s="109" t="s">
        <v>17</v>
      </c>
      <c r="H20" s="112" t="s">
        <v>17</v>
      </c>
      <c r="I20" s="111" t="s">
        <v>106</v>
      </c>
      <c r="J20" s="110" t="s">
        <v>462</v>
      </c>
      <c r="K20" s="111" t="s">
        <v>106</v>
      </c>
      <c r="L20" s="109" t="s">
        <v>799</v>
      </c>
      <c r="M20" s="113" t="s">
        <v>799</v>
      </c>
      <c r="N20" s="110"/>
      <c r="O20" s="111" t="s">
        <v>106</v>
      </c>
      <c r="P20" s="155"/>
    </row>
    <row r="21" spans="1:18" ht="16.5" customHeight="1">
      <c r="A21" s="125" t="s">
        <v>743</v>
      </c>
      <c r="B21" s="116">
        <v>3.8</v>
      </c>
      <c r="C21" s="117">
        <v>14.7</v>
      </c>
      <c r="D21" s="118">
        <v>40207</v>
      </c>
      <c r="E21" s="119">
        <v>-2.5</v>
      </c>
      <c r="F21" s="118">
        <v>40202</v>
      </c>
      <c r="G21" s="156">
        <v>269.5</v>
      </c>
      <c r="H21" s="157">
        <v>81</v>
      </c>
      <c r="I21" s="118">
        <v>40188</v>
      </c>
      <c r="J21" s="121">
        <v>36</v>
      </c>
      <c r="K21" s="118">
        <v>40191</v>
      </c>
      <c r="L21" s="116">
        <v>4</v>
      </c>
      <c r="M21" s="158" t="s">
        <v>811</v>
      </c>
      <c r="N21" s="159" t="s">
        <v>441</v>
      </c>
      <c r="O21" s="118">
        <v>40209</v>
      </c>
      <c r="P21" s="160">
        <v>73.9</v>
      </c>
      <c r="R21" s="161"/>
    </row>
    <row r="22" spans="1:18" ht="16.5" customHeight="1">
      <c r="A22" s="125" t="s">
        <v>365</v>
      </c>
      <c r="B22" s="116">
        <v>6.5</v>
      </c>
      <c r="C22" s="117">
        <v>19.5</v>
      </c>
      <c r="D22" s="118">
        <v>40223</v>
      </c>
      <c r="E22" s="119">
        <v>-0.6</v>
      </c>
      <c r="F22" s="118">
        <v>40226</v>
      </c>
      <c r="G22" s="156">
        <v>120.5</v>
      </c>
      <c r="H22" s="157">
        <v>24.5</v>
      </c>
      <c r="I22" s="118">
        <v>40229</v>
      </c>
      <c r="J22" s="121">
        <v>0</v>
      </c>
      <c r="K22" s="118">
        <v>40237</v>
      </c>
      <c r="L22" s="116">
        <v>3.9</v>
      </c>
      <c r="M22" s="158" t="s">
        <v>27</v>
      </c>
      <c r="N22" s="159" t="s">
        <v>754</v>
      </c>
      <c r="O22" s="118">
        <v>40222</v>
      </c>
      <c r="P22" s="160">
        <v>76.2</v>
      </c>
      <c r="R22" s="161"/>
    </row>
    <row r="23" spans="1:18" ht="16.5" customHeight="1">
      <c r="A23" s="125" t="s">
        <v>419</v>
      </c>
      <c r="B23" s="116">
        <v>8</v>
      </c>
      <c r="C23" s="117">
        <v>23.7</v>
      </c>
      <c r="D23" s="118">
        <v>40255</v>
      </c>
      <c r="E23" s="119">
        <v>-0.3</v>
      </c>
      <c r="F23" s="118">
        <v>40263</v>
      </c>
      <c r="G23" s="156">
        <v>119</v>
      </c>
      <c r="H23" s="157">
        <v>28</v>
      </c>
      <c r="I23" s="118">
        <v>40264</v>
      </c>
      <c r="J23" s="121">
        <v>0</v>
      </c>
      <c r="K23" s="118">
        <v>39903</v>
      </c>
      <c r="L23" s="116">
        <v>3.9</v>
      </c>
      <c r="M23" s="158" t="s">
        <v>448</v>
      </c>
      <c r="N23" s="159" t="s">
        <v>513</v>
      </c>
      <c r="O23" s="118">
        <v>40250</v>
      </c>
      <c r="P23" s="160">
        <v>137</v>
      </c>
      <c r="R23" s="161"/>
    </row>
    <row r="24" spans="1:18" ht="16.5" customHeight="1">
      <c r="A24" s="125" t="s">
        <v>798</v>
      </c>
      <c r="B24" s="116">
        <v>12.6</v>
      </c>
      <c r="C24" s="117">
        <v>26.4</v>
      </c>
      <c r="D24" s="118">
        <v>40289</v>
      </c>
      <c r="E24" s="119">
        <v>3.1</v>
      </c>
      <c r="F24" s="118">
        <v>40271</v>
      </c>
      <c r="G24" s="156">
        <v>113</v>
      </c>
      <c r="H24" s="157">
        <v>36</v>
      </c>
      <c r="I24" s="118">
        <v>40282</v>
      </c>
      <c r="J24" s="121">
        <v>0</v>
      </c>
      <c r="K24" s="118">
        <v>40298</v>
      </c>
      <c r="L24" s="116">
        <v>3.7</v>
      </c>
      <c r="M24" s="158" t="s">
        <v>18</v>
      </c>
      <c r="N24" s="159" t="s">
        <v>149</v>
      </c>
      <c r="O24" s="118">
        <v>40269</v>
      </c>
      <c r="P24" s="160">
        <v>217.4</v>
      </c>
      <c r="R24" s="161"/>
    </row>
    <row r="25" spans="1:18" ht="16.5" customHeight="1">
      <c r="A25" s="125" t="s">
        <v>326</v>
      </c>
      <c r="B25" s="116">
        <v>17</v>
      </c>
      <c r="C25" s="117">
        <v>29.2</v>
      </c>
      <c r="D25" s="118">
        <v>40308</v>
      </c>
      <c r="E25" s="119">
        <v>7.1</v>
      </c>
      <c r="F25" s="118">
        <v>40313</v>
      </c>
      <c r="G25" s="156">
        <v>50</v>
      </c>
      <c r="H25" s="157">
        <v>13.5</v>
      </c>
      <c r="I25" s="118">
        <v>40321</v>
      </c>
      <c r="J25" s="121">
        <v>0</v>
      </c>
      <c r="K25" s="118">
        <v>39964</v>
      </c>
      <c r="L25" s="116">
        <v>3</v>
      </c>
      <c r="M25" s="158" t="s">
        <v>342</v>
      </c>
      <c r="N25" s="159" t="s">
        <v>754</v>
      </c>
      <c r="O25" s="118">
        <v>40319</v>
      </c>
      <c r="P25" s="160">
        <v>167.5</v>
      </c>
      <c r="R25" s="161"/>
    </row>
    <row r="26" spans="1:18" ht="16.5" customHeight="1">
      <c r="A26" s="125" t="s">
        <v>657</v>
      </c>
      <c r="B26" s="116">
        <v>21.3</v>
      </c>
      <c r="C26" s="117">
        <v>31</v>
      </c>
      <c r="D26" s="118">
        <v>40349</v>
      </c>
      <c r="E26" s="119">
        <v>11.9</v>
      </c>
      <c r="F26" s="118">
        <v>40330</v>
      </c>
      <c r="G26" s="156">
        <v>189</v>
      </c>
      <c r="H26" s="157">
        <v>121.5</v>
      </c>
      <c r="I26" s="118">
        <v>40351</v>
      </c>
      <c r="J26" s="121">
        <v>0</v>
      </c>
      <c r="K26" s="118">
        <v>39994</v>
      </c>
      <c r="L26" s="116">
        <v>2.9</v>
      </c>
      <c r="M26" s="158" t="s">
        <v>254</v>
      </c>
      <c r="N26" s="159" t="s">
        <v>754</v>
      </c>
      <c r="O26" s="118">
        <v>40339</v>
      </c>
      <c r="P26" s="160">
        <v>173.1</v>
      </c>
      <c r="R26" s="161"/>
    </row>
    <row r="27" spans="1:18" ht="16.5" customHeight="1">
      <c r="A27" s="125" t="s">
        <v>380</v>
      </c>
      <c r="B27" s="116">
        <v>24.7</v>
      </c>
      <c r="C27" s="117">
        <v>33.3</v>
      </c>
      <c r="D27" s="118">
        <v>40373</v>
      </c>
      <c r="E27" s="119">
        <v>17.8</v>
      </c>
      <c r="F27" s="118">
        <v>40362</v>
      </c>
      <c r="G27" s="156">
        <v>227.5</v>
      </c>
      <c r="H27" s="157">
        <v>58</v>
      </c>
      <c r="I27" s="118">
        <v>40378</v>
      </c>
      <c r="J27" s="121">
        <v>0</v>
      </c>
      <c r="K27" s="118">
        <v>40025</v>
      </c>
      <c r="L27" s="116">
        <v>3.1</v>
      </c>
      <c r="M27" s="158" t="s">
        <v>600</v>
      </c>
      <c r="N27" s="159" t="s">
        <v>513</v>
      </c>
      <c r="O27" s="118">
        <v>40369</v>
      </c>
      <c r="P27" s="160">
        <v>75.3</v>
      </c>
      <c r="R27" s="161"/>
    </row>
    <row r="28" spans="1:18" ht="16.5" customHeight="1">
      <c r="A28" s="125" t="s">
        <v>217</v>
      </c>
      <c r="B28" s="116">
        <v>24.6</v>
      </c>
      <c r="C28" s="117">
        <v>32.6</v>
      </c>
      <c r="D28" s="118">
        <v>40410</v>
      </c>
      <c r="E28" s="119">
        <v>17</v>
      </c>
      <c r="F28" s="118">
        <v>40416</v>
      </c>
      <c r="G28" s="156">
        <v>113</v>
      </c>
      <c r="H28" s="157">
        <v>27.5</v>
      </c>
      <c r="I28" s="118">
        <v>40399</v>
      </c>
      <c r="J28" s="121">
        <v>0</v>
      </c>
      <c r="K28" s="118">
        <v>40056</v>
      </c>
      <c r="L28" s="116">
        <v>2.6</v>
      </c>
      <c r="M28" s="158" t="s">
        <v>530</v>
      </c>
      <c r="N28" s="159" t="s">
        <v>754</v>
      </c>
      <c r="O28" s="118">
        <v>40417</v>
      </c>
      <c r="P28" s="160">
        <v>137.8</v>
      </c>
      <c r="R28" s="161"/>
    </row>
    <row r="29" spans="1:18" ht="16.5" customHeight="1">
      <c r="A29" s="125" t="s">
        <v>246</v>
      </c>
      <c r="B29" s="116">
        <v>21.1</v>
      </c>
      <c r="C29" s="117">
        <v>28.4</v>
      </c>
      <c r="D29" s="118">
        <v>40442</v>
      </c>
      <c r="E29" s="119">
        <v>13.5</v>
      </c>
      <c r="F29" s="118">
        <v>40438</v>
      </c>
      <c r="G29" s="156">
        <v>107.5</v>
      </c>
      <c r="H29" s="157">
        <v>25</v>
      </c>
      <c r="I29" s="118">
        <v>40433</v>
      </c>
      <c r="J29" s="121">
        <v>0</v>
      </c>
      <c r="K29" s="118">
        <v>40086</v>
      </c>
      <c r="L29" s="116">
        <v>2.7</v>
      </c>
      <c r="M29" s="158" t="s">
        <v>186</v>
      </c>
      <c r="N29" s="159" t="s">
        <v>754</v>
      </c>
      <c r="O29" s="118">
        <v>40449</v>
      </c>
      <c r="P29" s="160">
        <v>172.2</v>
      </c>
      <c r="R29" s="161"/>
    </row>
    <row r="30" spans="1:18" ht="16.5" customHeight="1">
      <c r="A30" s="125" t="s">
        <v>809</v>
      </c>
      <c r="B30" s="116">
        <v>17</v>
      </c>
      <c r="C30" s="117">
        <v>27.6</v>
      </c>
      <c r="D30" s="118">
        <v>40452</v>
      </c>
      <c r="E30" s="119">
        <v>9.4</v>
      </c>
      <c r="F30" s="118">
        <v>40472</v>
      </c>
      <c r="G30" s="162">
        <v>133</v>
      </c>
      <c r="H30" s="157">
        <v>55.5</v>
      </c>
      <c r="I30" s="118">
        <v>40459</v>
      </c>
      <c r="J30" s="121">
        <v>0</v>
      </c>
      <c r="K30" s="118">
        <v>40117</v>
      </c>
      <c r="L30" s="116">
        <v>3.7</v>
      </c>
      <c r="M30" s="158" t="s">
        <v>384</v>
      </c>
      <c r="N30" s="159" t="s">
        <v>215</v>
      </c>
      <c r="O30" s="118">
        <v>40458</v>
      </c>
      <c r="P30" s="163">
        <v>163.1</v>
      </c>
      <c r="R30" s="161"/>
    </row>
    <row r="31" spans="1:18" ht="16.5" customHeight="1">
      <c r="A31" s="125" t="s">
        <v>724</v>
      </c>
      <c r="B31" s="116">
        <v>11.9</v>
      </c>
      <c r="C31" s="117">
        <v>25.5</v>
      </c>
      <c r="D31" s="118">
        <v>40490</v>
      </c>
      <c r="E31" s="119">
        <v>3.6</v>
      </c>
      <c r="F31" s="118">
        <v>40504</v>
      </c>
      <c r="G31" s="162">
        <v>330.5</v>
      </c>
      <c r="H31" s="157">
        <v>58</v>
      </c>
      <c r="I31" s="118">
        <v>40484</v>
      </c>
      <c r="J31" s="121">
        <v>0</v>
      </c>
      <c r="K31" s="118">
        <v>40147</v>
      </c>
      <c r="L31" s="116">
        <v>3.8</v>
      </c>
      <c r="M31" s="158" t="s">
        <v>200</v>
      </c>
      <c r="N31" s="159" t="s">
        <v>818</v>
      </c>
      <c r="O31" s="118">
        <v>40493</v>
      </c>
      <c r="P31" s="163">
        <v>82.6</v>
      </c>
      <c r="R31" s="161"/>
    </row>
    <row r="32" spans="1:18" ht="16.5" customHeight="1">
      <c r="A32" s="164" t="s">
        <v>483</v>
      </c>
      <c r="B32" s="165">
        <v>7</v>
      </c>
      <c r="C32" s="166">
        <v>18.5</v>
      </c>
      <c r="D32" s="167">
        <v>40523</v>
      </c>
      <c r="E32" s="168">
        <v>-1.9</v>
      </c>
      <c r="F32" s="167">
        <v>40543</v>
      </c>
      <c r="G32" s="169">
        <v>117</v>
      </c>
      <c r="H32" s="168">
        <v>19</v>
      </c>
      <c r="I32" s="167">
        <v>40543</v>
      </c>
      <c r="J32" s="170">
        <v>22</v>
      </c>
      <c r="K32" s="167">
        <v>40178</v>
      </c>
      <c r="L32" s="165">
        <v>3.9</v>
      </c>
      <c r="M32" s="171" t="s">
        <v>772</v>
      </c>
      <c r="N32" s="172" t="s">
        <v>149</v>
      </c>
      <c r="O32" s="167">
        <v>40526</v>
      </c>
      <c r="P32" s="173">
        <v>89.5</v>
      </c>
      <c r="R32" s="161"/>
    </row>
    <row r="33" spans="1:11" s="93" customFormat="1" ht="16.5" customHeight="1">
      <c r="A33" s="26" t="s">
        <v>124</v>
      </c>
      <c r="B33" s="174"/>
      <c r="C33" s="174"/>
      <c r="D33" s="174"/>
      <c r="E33" s="174"/>
      <c r="F33" s="174"/>
      <c r="G33" s="174"/>
      <c r="H33" s="174"/>
      <c r="I33" s="175"/>
      <c r="K33" s="176"/>
    </row>
    <row r="34" spans="1:10" s="93" customFormat="1" ht="16.5" customHeight="1">
      <c r="A34" s="175" t="s">
        <v>412</v>
      </c>
      <c r="B34" s="175"/>
      <c r="C34" s="175"/>
      <c r="D34" s="175"/>
      <c r="E34" s="175"/>
      <c r="F34" s="175"/>
      <c r="G34" s="175"/>
      <c r="H34" s="177"/>
      <c r="I34" s="175"/>
      <c r="J34" s="178"/>
    </row>
    <row r="35" spans="1:9" s="93" customFormat="1" ht="16.5" customHeight="1">
      <c r="A35" s="179" t="s">
        <v>308</v>
      </c>
      <c r="B35" s="175"/>
      <c r="C35" s="175"/>
      <c r="D35" s="175"/>
      <c r="E35" s="175"/>
      <c r="F35" s="177"/>
      <c r="G35" s="175"/>
      <c r="H35" s="177"/>
      <c r="I35" s="175"/>
    </row>
    <row r="36" ht="13.5"/>
    <row r="37" ht="13.5">
      <c r="F37" s="91"/>
    </row>
    <row r="38" ht="13.5">
      <c r="I38" s="180"/>
    </row>
    <row r="39" ht="13.5"/>
    <row r="40" ht="13.5"/>
    <row r="41" ht="13.5"/>
    <row r="42" ht="13.5"/>
    <row r="43" ht="13.5">
      <c r="J43" s="181"/>
    </row>
  </sheetData>
  <sheetProtection/>
  <mergeCells count="18">
    <mergeCell ref="A2:A4"/>
    <mergeCell ref="B2:F2"/>
    <mergeCell ref="G2:I2"/>
    <mergeCell ref="J2:K2"/>
    <mergeCell ref="L2:O2"/>
    <mergeCell ref="M3:N3"/>
    <mergeCell ref="P3:P4"/>
    <mergeCell ref="M4:N4"/>
    <mergeCell ref="A17:C17"/>
    <mergeCell ref="A18:A20"/>
    <mergeCell ref="B18:F18"/>
    <mergeCell ref="G18:I18"/>
    <mergeCell ref="J18:K18"/>
    <mergeCell ref="L18:O18"/>
    <mergeCell ref="M19:N19"/>
    <mergeCell ref="P19:P20"/>
    <mergeCell ref="M20:N20"/>
    <mergeCell ref="A33:H33"/>
  </mergeCells>
  <printOptions/>
  <pageMargins left="0.984251968503937" right="0.984251968503937" top="0.3937007874015748" bottom="0.3937007874015748" header="0.5118110236220472" footer="0.1968503937007874"/>
  <pageSetup horizontalDpi="600" verticalDpi="600" orientation="landscape" paperSize="9" r:id="rId2"/>
  <headerFooter alignWithMargins="0">
    <oddFooter>&amp;L&amp;"ＭＳ Ｐ明朝,標準"&amp;10－２－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"/>
    </sheetView>
  </sheetViews>
  <sheetFormatPr defaultColWidth="9.00390625" defaultRowHeight="13.5"/>
  <cols>
    <col min="1" max="1" width="14.50390625" style="4" customWidth="1"/>
    <col min="2" max="12" width="10.125" style="4" customWidth="1"/>
    <col min="13" max="16384" width="9.00390625" style="4" customWidth="1"/>
  </cols>
  <sheetData>
    <row r="1" spans="1:12" s="45" customFormat="1" ht="16.5" customHeight="1">
      <c r="A1" s="80" t="s">
        <v>309</v>
      </c>
      <c r="B1" s="80"/>
      <c r="C1" s="80"/>
      <c r="L1" s="182" t="s">
        <v>738</v>
      </c>
    </row>
    <row r="2" spans="1:12" ht="37.5" customHeight="1">
      <c r="A2" s="183" t="s">
        <v>826</v>
      </c>
      <c r="B2" s="184" t="s">
        <v>74</v>
      </c>
      <c r="C2" s="184" t="s">
        <v>445</v>
      </c>
      <c r="D2" s="184" t="s">
        <v>19</v>
      </c>
      <c r="E2" s="184" t="s">
        <v>333</v>
      </c>
      <c r="F2" s="184" t="s">
        <v>363</v>
      </c>
      <c r="G2" s="184" t="s">
        <v>469</v>
      </c>
      <c r="H2" s="184" t="s">
        <v>443</v>
      </c>
      <c r="I2" s="184" t="s">
        <v>214</v>
      </c>
      <c r="J2" s="185" t="s">
        <v>571</v>
      </c>
      <c r="K2" s="183"/>
      <c r="L2" s="185" t="s">
        <v>621</v>
      </c>
    </row>
    <row r="3" spans="1:12" s="92" customFormat="1" ht="14.25" customHeight="1">
      <c r="A3" s="186"/>
      <c r="B3" s="187"/>
      <c r="C3" s="187"/>
      <c r="D3" s="187"/>
      <c r="E3" s="187"/>
      <c r="F3" s="187"/>
      <c r="G3" s="187"/>
      <c r="H3" s="187"/>
      <c r="I3" s="187"/>
      <c r="J3" s="113" t="s">
        <v>706</v>
      </c>
      <c r="K3" s="113" t="s">
        <v>492</v>
      </c>
      <c r="L3" s="188"/>
    </row>
    <row r="4" spans="1:12" ht="37.5" customHeight="1">
      <c r="A4" s="189" t="s">
        <v>768</v>
      </c>
      <c r="B4" s="190">
        <v>174.19</v>
      </c>
      <c r="C4" s="190">
        <v>174.19</v>
      </c>
      <c r="D4" s="190">
        <v>174.19</v>
      </c>
      <c r="E4" s="190">
        <v>174.19</v>
      </c>
      <c r="F4" s="190">
        <v>174.19</v>
      </c>
      <c r="G4" s="190">
        <v>174.19</v>
      </c>
      <c r="H4" s="190">
        <v>174.44</v>
      </c>
      <c r="I4" s="190">
        <v>174.51</v>
      </c>
      <c r="J4" s="191">
        <v>174.5</v>
      </c>
      <c r="K4" s="191">
        <v>97.65</v>
      </c>
      <c r="L4" s="191">
        <f>J4+K4</f>
        <v>272.15</v>
      </c>
    </row>
    <row r="5" spans="1:12" ht="37.5" customHeight="1">
      <c r="A5" s="192" t="s">
        <v>430</v>
      </c>
      <c r="B5" s="193">
        <f aca="true" t="shared" si="0" ref="B5:L5">B7+B8</f>
        <v>51528</v>
      </c>
      <c r="C5" s="193">
        <f t="shared" si="0"/>
        <v>50114</v>
      </c>
      <c r="D5" s="193">
        <f t="shared" si="0"/>
        <v>49629</v>
      </c>
      <c r="E5" s="193">
        <f t="shared" si="0"/>
        <v>50785</v>
      </c>
      <c r="F5" s="193">
        <f t="shared" si="0"/>
        <v>52270</v>
      </c>
      <c r="G5" s="193">
        <f t="shared" si="0"/>
        <v>52351</v>
      </c>
      <c r="H5" s="193">
        <f t="shared" si="0"/>
        <v>51834</v>
      </c>
      <c r="I5" s="193">
        <f t="shared" si="0"/>
        <v>51107</v>
      </c>
      <c r="J5" s="193">
        <f t="shared" si="0"/>
        <v>49711</v>
      </c>
      <c r="K5" s="193">
        <f t="shared" si="0"/>
        <v>4316</v>
      </c>
      <c r="L5" s="193">
        <f t="shared" si="0"/>
        <v>52592</v>
      </c>
    </row>
    <row r="6" spans="1:12" ht="37.5" customHeight="1">
      <c r="A6" s="194" t="s">
        <v>536</v>
      </c>
      <c r="B6" s="195" t="s">
        <v>616</v>
      </c>
      <c r="C6" s="196">
        <f aca="true" t="shared" si="1" ref="C6:J6">C5-B5</f>
        <v>-1414</v>
      </c>
      <c r="D6" s="196">
        <f t="shared" si="1"/>
        <v>-485</v>
      </c>
      <c r="E6" s="196">
        <f t="shared" si="1"/>
        <v>1156</v>
      </c>
      <c r="F6" s="196">
        <f t="shared" si="1"/>
        <v>1485</v>
      </c>
      <c r="G6" s="196">
        <f t="shared" si="1"/>
        <v>81</v>
      </c>
      <c r="H6" s="196">
        <f t="shared" si="1"/>
        <v>-517</v>
      </c>
      <c r="I6" s="196">
        <f t="shared" si="1"/>
        <v>-727</v>
      </c>
      <c r="J6" s="196">
        <f t="shared" si="1"/>
        <v>-1396</v>
      </c>
      <c r="K6" s="196">
        <f>K5-4592</f>
        <v>-276</v>
      </c>
      <c r="L6" s="196">
        <f>L5-(J5+K5)</f>
        <v>-1435</v>
      </c>
    </row>
    <row r="7" spans="1:12" ht="21" customHeight="1">
      <c r="A7" s="192" t="s">
        <v>744</v>
      </c>
      <c r="B7" s="197">
        <v>24178</v>
      </c>
      <c r="C7" s="197">
        <v>23298</v>
      </c>
      <c r="D7" s="197">
        <v>22947</v>
      </c>
      <c r="E7" s="197">
        <v>23633</v>
      </c>
      <c r="F7" s="197">
        <v>24406</v>
      </c>
      <c r="G7" s="197">
        <v>24582</v>
      </c>
      <c r="H7" s="197">
        <v>24329</v>
      </c>
      <c r="I7" s="197">
        <v>23987</v>
      </c>
      <c r="J7" s="193">
        <v>23288</v>
      </c>
      <c r="K7" s="193">
        <v>2100</v>
      </c>
      <c r="L7" s="193">
        <v>24635</v>
      </c>
    </row>
    <row r="8" spans="1:12" ht="21" customHeight="1">
      <c r="A8" s="192" t="s">
        <v>702</v>
      </c>
      <c r="B8" s="197">
        <v>27350</v>
      </c>
      <c r="C8" s="197">
        <v>26816</v>
      </c>
      <c r="D8" s="197">
        <v>26682</v>
      </c>
      <c r="E8" s="197">
        <v>27152</v>
      </c>
      <c r="F8" s="197">
        <v>27864</v>
      </c>
      <c r="G8" s="197">
        <v>27769</v>
      </c>
      <c r="H8" s="197">
        <v>27505</v>
      </c>
      <c r="I8" s="197">
        <v>27120</v>
      </c>
      <c r="J8" s="193">
        <v>26423</v>
      </c>
      <c r="K8" s="193">
        <v>2216</v>
      </c>
      <c r="L8" s="193">
        <v>27957</v>
      </c>
    </row>
    <row r="9" spans="1:12" ht="21" customHeight="1">
      <c r="A9" s="198"/>
      <c r="B9" s="199"/>
      <c r="C9" s="199"/>
      <c r="D9" s="199"/>
      <c r="E9" s="200"/>
      <c r="F9" s="200"/>
      <c r="G9" s="199"/>
      <c r="H9" s="199"/>
      <c r="I9" s="199"/>
      <c r="J9" s="201"/>
      <c r="K9" s="201"/>
      <c r="L9" s="201"/>
    </row>
    <row r="10" spans="1:12" ht="21" customHeight="1">
      <c r="A10" s="192" t="s">
        <v>508</v>
      </c>
      <c r="B10" s="197">
        <v>15713</v>
      </c>
      <c r="C10" s="197">
        <v>13122</v>
      </c>
      <c r="D10" s="197">
        <v>11523</v>
      </c>
      <c r="E10" s="197">
        <v>11438</v>
      </c>
      <c r="F10" s="197">
        <v>11465</v>
      </c>
      <c r="G10" s="197">
        <v>11172</v>
      </c>
      <c r="H10" s="197">
        <v>9831</v>
      </c>
      <c r="I10" s="197">
        <v>8555</v>
      </c>
      <c r="J10" s="193">
        <v>7417</v>
      </c>
      <c r="K10" s="193">
        <v>620</v>
      </c>
      <c r="L10" s="193">
        <v>7159</v>
      </c>
    </row>
    <row r="11" spans="1:12" ht="21" customHeight="1">
      <c r="A11" s="192" t="s">
        <v>559</v>
      </c>
      <c r="B11" s="197">
        <v>31841</v>
      </c>
      <c r="C11" s="197">
        <v>32646</v>
      </c>
      <c r="D11" s="197">
        <v>33337</v>
      </c>
      <c r="E11" s="197">
        <v>33747</v>
      </c>
      <c r="F11" s="197">
        <v>34297</v>
      </c>
      <c r="G11" s="197">
        <v>33690</v>
      </c>
      <c r="H11" s="197">
        <v>33112</v>
      </c>
      <c r="I11" s="197">
        <v>32182</v>
      </c>
      <c r="J11" s="193">
        <v>30644</v>
      </c>
      <c r="K11" s="193">
        <v>2525</v>
      </c>
      <c r="L11" s="193">
        <v>31695</v>
      </c>
    </row>
    <row r="12" spans="1:12" ht="21" customHeight="1">
      <c r="A12" s="189" t="s">
        <v>284</v>
      </c>
      <c r="B12" s="202">
        <v>3974</v>
      </c>
      <c r="C12" s="202">
        <v>4346</v>
      </c>
      <c r="D12" s="202">
        <v>4769</v>
      </c>
      <c r="E12" s="202">
        <v>5596</v>
      </c>
      <c r="F12" s="202">
        <v>6507</v>
      </c>
      <c r="G12" s="202">
        <v>7489</v>
      </c>
      <c r="H12" s="202">
        <v>8891</v>
      </c>
      <c r="I12" s="202">
        <v>10370</v>
      </c>
      <c r="J12" s="203">
        <v>11620</v>
      </c>
      <c r="K12" s="203">
        <v>1170</v>
      </c>
      <c r="L12" s="203">
        <v>13725</v>
      </c>
    </row>
    <row r="13" spans="1:12" ht="21" customHeight="1">
      <c r="A13" s="192" t="s">
        <v>221</v>
      </c>
      <c r="B13" s="204"/>
      <c r="C13" s="204"/>
      <c r="D13" s="204"/>
      <c r="E13" s="205"/>
      <c r="F13" s="205"/>
      <c r="G13" s="204"/>
      <c r="H13" s="204"/>
      <c r="I13" s="204"/>
      <c r="J13" s="206"/>
      <c r="K13" s="206"/>
      <c r="L13" s="206"/>
    </row>
    <row r="14" spans="1:12" ht="21" customHeight="1">
      <c r="A14" s="192" t="s">
        <v>508</v>
      </c>
      <c r="B14" s="207">
        <v>30.5</v>
      </c>
      <c r="C14" s="207">
        <v>26.2</v>
      </c>
      <c r="D14" s="207">
        <v>23.2</v>
      </c>
      <c r="E14" s="207">
        <v>22.5</v>
      </c>
      <c r="F14" s="207">
        <v>21.9</v>
      </c>
      <c r="G14" s="207">
        <v>21.3</v>
      </c>
      <c r="H14" s="207">
        <v>19</v>
      </c>
      <c r="I14" s="207">
        <v>16.7</v>
      </c>
      <c r="J14" s="208">
        <v>14.9</v>
      </c>
      <c r="K14" s="208">
        <v>14.4</v>
      </c>
      <c r="L14" s="208">
        <v>13.6</v>
      </c>
    </row>
    <row r="15" spans="1:12" ht="21" customHeight="1">
      <c r="A15" s="192" t="s">
        <v>559</v>
      </c>
      <c r="B15" s="207">
        <v>61.8</v>
      </c>
      <c r="C15" s="207">
        <v>65.1</v>
      </c>
      <c r="D15" s="207">
        <v>67.2</v>
      </c>
      <c r="E15" s="207">
        <v>66.5</v>
      </c>
      <c r="F15" s="207">
        <v>65.6</v>
      </c>
      <c r="G15" s="207">
        <v>64.4</v>
      </c>
      <c r="H15" s="207">
        <v>63.9</v>
      </c>
      <c r="I15" s="207">
        <v>63</v>
      </c>
      <c r="J15" s="208">
        <v>61.6</v>
      </c>
      <c r="K15" s="208">
        <v>58.5</v>
      </c>
      <c r="L15" s="208">
        <v>60.3</v>
      </c>
    </row>
    <row r="16" spans="1:12" ht="21" customHeight="1">
      <c r="A16" s="192" t="s">
        <v>284</v>
      </c>
      <c r="B16" s="207">
        <v>7.7</v>
      </c>
      <c r="C16" s="207">
        <v>8.7</v>
      </c>
      <c r="D16" s="207">
        <v>9.6</v>
      </c>
      <c r="E16" s="207">
        <v>11</v>
      </c>
      <c r="F16" s="207">
        <v>12.4</v>
      </c>
      <c r="G16" s="207">
        <v>14.3</v>
      </c>
      <c r="H16" s="207">
        <v>17.2</v>
      </c>
      <c r="I16" s="207">
        <v>20.3</v>
      </c>
      <c r="J16" s="208">
        <v>23.4</v>
      </c>
      <c r="K16" s="208">
        <v>27.1</v>
      </c>
      <c r="L16" s="208">
        <v>26.1</v>
      </c>
    </row>
    <row r="17" spans="1:12" ht="21" customHeight="1">
      <c r="A17" s="198" t="s">
        <v>305</v>
      </c>
      <c r="B17" s="199">
        <v>11381</v>
      </c>
      <c r="C17" s="199">
        <v>12021</v>
      </c>
      <c r="D17" s="199">
        <v>12851</v>
      </c>
      <c r="E17" s="199">
        <v>14092</v>
      </c>
      <c r="F17" s="199">
        <v>15246</v>
      </c>
      <c r="G17" s="199">
        <v>15202</v>
      </c>
      <c r="H17" s="199">
        <v>15500</v>
      </c>
      <c r="I17" s="199">
        <v>16231</v>
      </c>
      <c r="J17" s="201">
        <v>16563</v>
      </c>
      <c r="K17" s="201">
        <v>1249</v>
      </c>
      <c r="L17" s="201">
        <v>18194</v>
      </c>
    </row>
    <row r="18" spans="1:12" ht="21" customHeight="1">
      <c r="A18" s="192" t="s">
        <v>762</v>
      </c>
      <c r="B18" s="197">
        <v>11367</v>
      </c>
      <c r="C18" s="197" t="s">
        <v>7</v>
      </c>
      <c r="D18" s="197">
        <v>12822</v>
      </c>
      <c r="E18" s="197">
        <v>14052</v>
      </c>
      <c r="F18" s="197">
        <v>15173</v>
      </c>
      <c r="G18" s="197">
        <v>15165</v>
      </c>
      <c r="H18" s="197">
        <v>15468</v>
      </c>
      <c r="I18" s="197">
        <v>16194</v>
      </c>
      <c r="J18" s="193">
        <v>16503</v>
      </c>
      <c r="K18" s="193">
        <v>1247</v>
      </c>
      <c r="L18" s="193">
        <v>18119</v>
      </c>
    </row>
    <row r="19" spans="1:12" ht="21" customHeight="1">
      <c r="A19" s="192" t="s">
        <v>755</v>
      </c>
      <c r="B19" s="197">
        <v>51047</v>
      </c>
      <c r="C19" s="197" t="s">
        <v>7</v>
      </c>
      <c r="D19" s="197">
        <v>48346</v>
      </c>
      <c r="E19" s="197">
        <v>49245</v>
      </c>
      <c r="F19" s="197">
        <v>50590</v>
      </c>
      <c r="G19" s="197">
        <v>50541</v>
      </c>
      <c r="H19" s="197">
        <v>49925</v>
      </c>
      <c r="I19" s="197">
        <v>49311</v>
      </c>
      <c r="J19" s="193">
        <v>47711</v>
      </c>
      <c r="K19" s="193">
        <v>4253</v>
      </c>
      <c r="L19" s="193">
        <v>50266</v>
      </c>
    </row>
    <row r="20" spans="1:12" ht="21" customHeight="1">
      <c r="A20" s="209" t="s">
        <v>62</v>
      </c>
      <c r="B20" s="210">
        <v>14</v>
      </c>
      <c r="C20" s="210" t="s">
        <v>7</v>
      </c>
      <c r="D20" s="210">
        <v>29</v>
      </c>
      <c r="E20" s="210">
        <v>40</v>
      </c>
      <c r="F20" s="210">
        <v>72</v>
      </c>
      <c r="G20" s="210">
        <v>37</v>
      </c>
      <c r="H20" s="210">
        <v>32</v>
      </c>
      <c r="I20" s="210">
        <v>37</v>
      </c>
      <c r="J20" s="211">
        <v>44</v>
      </c>
      <c r="K20" s="211">
        <v>1</v>
      </c>
      <c r="L20" s="211">
        <v>69</v>
      </c>
    </row>
    <row r="21" spans="1:4" ht="16.5" customHeight="1">
      <c r="A21" s="175" t="s">
        <v>360</v>
      </c>
      <c r="B21" s="175"/>
      <c r="C21" s="93"/>
      <c r="D21" s="93"/>
    </row>
    <row r="22" spans="1:4" ht="16.5" customHeight="1">
      <c r="A22" s="175" t="s">
        <v>529</v>
      </c>
      <c r="C22" s="93"/>
      <c r="D22" s="93"/>
    </row>
    <row r="23" spans="1:6" ht="16.5" customHeight="1">
      <c r="A23" s="175" t="s">
        <v>521</v>
      </c>
      <c r="B23" s="175"/>
      <c r="C23" s="93"/>
      <c r="D23" s="93"/>
      <c r="E23" s="93"/>
      <c r="F23" s="212"/>
    </row>
    <row r="24" spans="1:4" ht="19.5" customHeight="1">
      <c r="A24" s="213"/>
      <c r="B24" s="175"/>
      <c r="C24" s="93"/>
      <c r="D24" s="93"/>
    </row>
    <row r="25" spans="3:4" ht="16.5" customHeight="1">
      <c r="C25" s="93"/>
      <c r="D25" s="93"/>
    </row>
    <row r="26" ht="16.5" customHeight="1"/>
    <row r="27" ht="16.5" customHeight="1">
      <c r="B27" s="175"/>
    </row>
  </sheetData>
  <sheetProtection/>
  <mergeCells count="1">
    <mergeCell ref="J2:K2"/>
  </mergeCells>
  <printOptions/>
  <pageMargins left="0.984251968503937" right="0.984251968503937" top="0.3937007874015748" bottom="0.3937007874015748" header="0.5118110236220472" footer="0.1968503937007874"/>
  <pageSetup horizontalDpi="600" verticalDpi="600" orientation="landscape" paperSize="9" r:id="rId1"/>
  <headerFooter alignWithMargins="0">
    <oddFooter>&amp;R&amp;"ＭＳ Ｐ明朝,標準"&amp;10－３－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3.5"/>
  <cols>
    <col min="1" max="1" width="13.625" style="92" customWidth="1"/>
    <col min="2" max="11" width="11.125" style="92" customWidth="1"/>
    <col min="12" max="16384" width="9.00390625" style="92" customWidth="1"/>
  </cols>
  <sheetData>
    <row r="1" spans="1:10" s="9" customFormat="1" ht="16.5" customHeight="1">
      <c r="A1" s="9" t="s">
        <v>170</v>
      </c>
      <c r="H1" s="214"/>
      <c r="I1" s="214"/>
      <c r="J1" s="215" t="s">
        <v>692</v>
      </c>
    </row>
    <row r="2" spans="1:11" ht="21" customHeight="1">
      <c r="A2" s="183" t="s">
        <v>826</v>
      </c>
      <c r="B2" s="184" t="s">
        <v>74</v>
      </c>
      <c r="C2" s="184" t="s">
        <v>445</v>
      </c>
      <c r="D2" s="184" t="s">
        <v>19</v>
      </c>
      <c r="E2" s="184" t="s">
        <v>333</v>
      </c>
      <c r="F2" s="184" t="s">
        <v>363</v>
      </c>
      <c r="G2" s="184" t="s">
        <v>469</v>
      </c>
      <c r="H2" s="185" t="s">
        <v>443</v>
      </c>
      <c r="I2" s="216" t="s">
        <v>214</v>
      </c>
      <c r="J2" s="216" t="s">
        <v>546</v>
      </c>
      <c r="K2" s="216" t="s">
        <v>187</v>
      </c>
    </row>
    <row r="3" spans="1:11" ht="21" customHeight="1">
      <c r="A3" s="198" t="s">
        <v>660</v>
      </c>
      <c r="B3" s="217">
        <v>17455</v>
      </c>
      <c r="C3" s="217">
        <v>17049</v>
      </c>
      <c r="D3" s="217">
        <v>15310</v>
      </c>
      <c r="E3" s="217">
        <v>15268</v>
      </c>
      <c r="F3" s="217">
        <v>13775</v>
      </c>
      <c r="G3" s="217">
        <v>12238</v>
      </c>
      <c r="H3" s="218">
        <v>18337</v>
      </c>
      <c r="I3" s="218">
        <v>19187</v>
      </c>
      <c r="J3" s="218">
        <v>19441</v>
      </c>
      <c r="K3" s="218">
        <v>18682</v>
      </c>
    </row>
    <row r="4" spans="1:11" ht="21" customHeight="1">
      <c r="A4" s="219" t="s">
        <v>438</v>
      </c>
      <c r="B4" s="220" t="s">
        <v>780</v>
      </c>
      <c r="C4" s="220" t="s">
        <v>780</v>
      </c>
      <c r="D4" s="220" t="s">
        <v>780</v>
      </c>
      <c r="E4" s="220" t="s">
        <v>780</v>
      </c>
      <c r="F4" s="220" t="s">
        <v>780</v>
      </c>
      <c r="G4" s="220" t="s">
        <v>780</v>
      </c>
      <c r="H4" s="221">
        <v>12830</v>
      </c>
      <c r="I4" s="221">
        <v>13193</v>
      </c>
      <c r="J4" s="221" t="s">
        <v>780</v>
      </c>
      <c r="K4" s="221" t="s">
        <v>780</v>
      </c>
    </row>
    <row r="5" spans="1:11" ht="21" customHeight="1">
      <c r="A5" s="219" t="s">
        <v>480</v>
      </c>
      <c r="B5" s="220" t="s">
        <v>780</v>
      </c>
      <c r="C5" s="220" t="s">
        <v>780</v>
      </c>
      <c r="D5" s="220" t="s">
        <v>780</v>
      </c>
      <c r="E5" s="220" t="s">
        <v>780</v>
      </c>
      <c r="F5" s="220" t="s">
        <v>780</v>
      </c>
      <c r="G5" s="220" t="s">
        <v>780</v>
      </c>
      <c r="H5" s="221">
        <v>5507</v>
      </c>
      <c r="I5" s="221">
        <v>5994</v>
      </c>
      <c r="J5" s="221" t="s">
        <v>780</v>
      </c>
      <c r="K5" s="221" t="s">
        <v>780</v>
      </c>
    </row>
    <row r="6" spans="1:11" ht="21" customHeight="1">
      <c r="A6" s="192" t="s">
        <v>748</v>
      </c>
      <c r="B6" s="222">
        <v>2.2</v>
      </c>
      <c r="C6" s="222">
        <v>2.2</v>
      </c>
      <c r="D6" s="222">
        <v>1.8</v>
      </c>
      <c r="E6" s="222">
        <v>2.6</v>
      </c>
      <c r="F6" s="222">
        <v>2.7</v>
      </c>
      <c r="G6" s="222">
        <v>2.7</v>
      </c>
      <c r="H6" s="223">
        <v>4.7</v>
      </c>
      <c r="I6" s="223">
        <v>5.4</v>
      </c>
      <c r="J6" s="223">
        <v>5.95</v>
      </c>
      <c r="K6" s="223">
        <v>5.86</v>
      </c>
    </row>
    <row r="7" spans="1:11" ht="21" customHeight="1">
      <c r="A7" s="219" t="s">
        <v>438</v>
      </c>
      <c r="B7" s="222" t="s">
        <v>780</v>
      </c>
      <c r="C7" s="222" t="s">
        <v>780</v>
      </c>
      <c r="D7" s="222" t="s">
        <v>780</v>
      </c>
      <c r="E7" s="222" t="s">
        <v>780</v>
      </c>
      <c r="F7" s="222" t="s">
        <v>780</v>
      </c>
      <c r="G7" s="222" t="s">
        <v>780</v>
      </c>
      <c r="H7" s="223">
        <v>3.1</v>
      </c>
      <c r="I7" s="223">
        <v>3.6</v>
      </c>
      <c r="J7" s="223" t="s">
        <v>780</v>
      </c>
      <c r="K7" s="223" t="s">
        <v>780</v>
      </c>
    </row>
    <row r="8" spans="1:11" ht="21" customHeight="1">
      <c r="A8" s="219" t="s">
        <v>480</v>
      </c>
      <c r="B8" s="222" t="s">
        <v>780</v>
      </c>
      <c r="C8" s="222" t="s">
        <v>780</v>
      </c>
      <c r="D8" s="222" t="s">
        <v>780</v>
      </c>
      <c r="E8" s="222" t="s">
        <v>780</v>
      </c>
      <c r="F8" s="222" t="s">
        <v>780</v>
      </c>
      <c r="G8" s="222" t="s">
        <v>780</v>
      </c>
      <c r="H8" s="223">
        <v>1.6</v>
      </c>
      <c r="I8" s="223">
        <v>1.8</v>
      </c>
      <c r="J8" s="223" t="s">
        <v>780</v>
      </c>
      <c r="K8" s="223" t="s">
        <v>780</v>
      </c>
    </row>
    <row r="9" spans="1:11" ht="21" customHeight="1">
      <c r="A9" s="192" t="s">
        <v>101</v>
      </c>
      <c r="B9" s="220">
        <v>7934</v>
      </c>
      <c r="C9" s="220">
        <v>7750</v>
      </c>
      <c r="D9" s="220">
        <v>8506</v>
      </c>
      <c r="E9" s="220">
        <v>5872</v>
      </c>
      <c r="F9" s="220">
        <v>5102</v>
      </c>
      <c r="G9" s="220">
        <v>4533</v>
      </c>
      <c r="H9" s="221">
        <v>3902</v>
      </c>
      <c r="I9" s="221">
        <v>3560</v>
      </c>
      <c r="J9" s="221">
        <v>3267</v>
      </c>
      <c r="K9" s="221">
        <v>3188.1</v>
      </c>
    </row>
    <row r="10" spans="1:11" ht="21" customHeight="1">
      <c r="A10" s="219" t="s">
        <v>438</v>
      </c>
      <c r="B10" s="220" t="s">
        <v>780</v>
      </c>
      <c r="C10" s="220" t="s">
        <v>780</v>
      </c>
      <c r="D10" s="220" t="s">
        <v>780</v>
      </c>
      <c r="E10" s="220" t="s">
        <v>780</v>
      </c>
      <c r="F10" s="220" t="s">
        <v>780</v>
      </c>
      <c r="G10" s="220" t="s">
        <v>780</v>
      </c>
      <c r="H10" s="221">
        <v>4139</v>
      </c>
      <c r="I10" s="221">
        <v>3716</v>
      </c>
      <c r="J10" s="221" t="s">
        <v>780</v>
      </c>
      <c r="K10" s="221" t="s">
        <v>780</v>
      </c>
    </row>
    <row r="11" spans="1:11" ht="21" customHeight="1">
      <c r="A11" s="224" t="s">
        <v>480</v>
      </c>
      <c r="B11" s="225" t="s">
        <v>780</v>
      </c>
      <c r="C11" s="225" t="s">
        <v>780</v>
      </c>
      <c r="D11" s="225" t="s">
        <v>780</v>
      </c>
      <c r="E11" s="225" t="s">
        <v>780</v>
      </c>
      <c r="F11" s="225" t="s">
        <v>780</v>
      </c>
      <c r="G11" s="225" t="s">
        <v>780</v>
      </c>
      <c r="H11" s="226">
        <v>3442</v>
      </c>
      <c r="I11" s="226">
        <v>3258</v>
      </c>
      <c r="J11" s="226" t="s">
        <v>780</v>
      </c>
      <c r="K11" s="226" t="s">
        <v>780</v>
      </c>
    </row>
    <row r="12" spans="1:10" ht="16.5" customHeight="1">
      <c r="A12" s="26" t="s">
        <v>512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ht="16.5" customHeight="1">
      <c r="A13" s="26" t="s">
        <v>680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16.5" customHeight="1">
      <c r="A14" s="26" t="s">
        <v>128</v>
      </c>
      <c r="B14" s="9"/>
      <c r="C14" s="9"/>
      <c r="D14" s="9"/>
      <c r="E14" s="9"/>
      <c r="F14" s="9"/>
      <c r="G14" s="9"/>
      <c r="H14" s="9"/>
      <c r="I14" s="9"/>
      <c r="J14" s="9"/>
    </row>
    <row r="15" spans="1:9" ht="16.5" customHeight="1">
      <c r="A15" s="26" t="s">
        <v>46</v>
      </c>
      <c r="B15" s="9"/>
      <c r="C15" s="9"/>
      <c r="D15" s="9"/>
      <c r="E15" s="9"/>
      <c r="F15" s="9"/>
      <c r="G15" s="9"/>
      <c r="H15" s="9"/>
      <c r="I15" s="9"/>
    </row>
    <row r="16" ht="19.5" customHeight="1"/>
    <row r="17" ht="19.5" customHeight="1"/>
  </sheetData>
  <sheetProtection/>
  <printOptions/>
  <pageMargins left="0.984251968503937" right="0.984251968503937" top="0.3937007874015748" bottom="0.3937007874015748" header="0.5118110236220472" footer="0.1968503937007874"/>
  <pageSetup horizontalDpi="600" verticalDpi="600" orientation="landscape" paperSize="9" r:id="rId1"/>
  <headerFooter alignWithMargins="0">
    <oddFooter>&amp;L&amp;"ＭＳ Ｐ明朝,標準"&amp;10－４－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A1" sqref="A1"/>
    </sheetView>
  </sheetViews>
  <sheetFormatPr defaultColWidth="9.00390625" defaultRowHeight="13.5"/>
  <cols>
    <col min="1" max="16" width="7.875" style="4" customWidth="1"/>
    <col min="17" max="16384" width="9.00390625" style="4" customWidth="1"/>
  </cols>
  <sheetData>
    <row r="1" spans="1:19" ht="16.5" customHeight="1">
      <c r="A1" s="45" t="s">
        <v>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R1" s="77" t="s">
        <v>781</v>
      </c>
      <c r="S1" s="77"/>
    </row>
    <row r="2" spans="1:19" ht="19.5" customHeight="1">
      <c r="A2" s="227" t="s">
        <v>604</v>
      </c>
      <c r="B2" s="228" t="s">
        <v>656</v>
      </c>
      <c r="C2" s="228"/>
      <c r="D2" s="228"/>
      <c r="E2" s="98" t="s">
        <v>659</v>
      </c>
      <c r="F2" s="228"/>
      <c r="G2" s="96"/>
      <c r="H2" s="228" t="s">
        <v>673</v>
      </c>
      <c r="I2" s="228"/>
      <c r="J2" s="228"/>
      <c r="K2" s="98" t="s">
        <v>282</v>
      </c>
      <c r="L2" s="228"/>
      <c r="M2" s="96"/>
      <c r="N2" s="228" t="s">
        <v>516</v>
      </c>
      <c r="O2" s="228"/>
      <c r="P2" s="96"/>
      <c r="Q2" s="228" t="s">
        <v>620</v>
      </c>
      <c r="R2" s="228"/>
      <c r="S2" s="96"/>
    </row>
    <row r="3" spans="1:19" ht="16.5" customHeight="1">
      <c r="A3" s="44"/>
      <c r="B3" s="229" t="s">
        <v>444</v>
      </c>
      <c r="C3" s="230" t="s">
        <v>744</v>
      </c>
      <c r="D3" s="231" t="s">
        <v>702</v>
      </c>
      <c r="E3" s="231" t="s">
        <v>444</v>
      </c>
      <c r="F3" s="230" t="s">
        <v>744</v>
      </c>
      <c r="G3" s="44" t="s">
        <v>702</v>
      </c>
      <c r="H3" s="229" t="s">
        <v>444</v>
      </c>
      <c r="I3" s="230" t="s">
        <v>744</v>
      </c>
      <c r="J3" s="231" t="s">
        <v>702</v>
      </c>
      <c r="K3" s="231" t="s">
        <v>444</v>
      </c>
      <c r="L3" s="230" t="s">
        <v>744</v>
      </c>
      <c r="M3" s="44" t="s">
        <v>702</v>
      </c>
      <c r="N3" s="229" t="s">
        <v>444</v>
      </c>
      <c r="O3" s="230" t="s">
        <v>744</v>
      </c>
      <c r="P3" s="44" t="s">
        <v>702</v>
      </c>
      <c r="Q3" s="229" t="s">
        <v>444</v>
      </c>
      <c r="R3" s="230" t="s">
        <v>744</v>
      </c>
      <c r="S3" s="44" t="s">
        <v>702</v>
      </c>
    </row>
    <row r="4" spans="1:19" ht="16.5" customHeight="1">
      <c r="A4" s="232" t="s">
        <v>678</v>
      </c>
      <c r="B4" s="233">
        <v>52458</v>
      </c>
      <c r="C4" s="234">
        <v>24815</v>
      </c>
      <c r="D4" s="235">
        <v>27643</v>
      </c>
      <c r="E4" s="235">
        <v>51528</v>
      </c>
      <c r="F4" s="234">
        <v>24178</v>
      </c>
      <c r="G4" s="236">
        <v>27350</v>
      </c>
      <c r="H4" s="233">
        <v>50114</v>
      </c>
      <c r="I4" s="234">
        <v>23298</v>
      </c>
      <c r="J4" s="235">
        <v>26816</v>
      </c>
      <c r="K4" s="235">
        <v>49629</v>
      </c>
      <c r="L4" s="234">
        <v>22947</v>
      </c>
      <c r="M4" s="236">
        <v>26682</v>
      </c>
      <c r="N4" s="233">
        <v>50785</v>
      </c>
      <c r="O4" s="234">
        <v>23633</v>
      </c>
      <c r="P4" s="236">
        <v>27152</v>
      </c>
      <c r="Q4" s="233">
        <v>52270</v>
      </c>
      <c r="R4" s="234">
        <v>24406</v>
      </c>
      <c r="S4" s="236">
        <v>27864</v>
      </c>
    </row>
    <row r="5" spans="1:19" ht="16.5" customHeight="1">
      <c r="A5" s="44" t="s">
        <v>400</v>
      </c>
      <c r="B5" s="237">
        <v>5298</v>
      </c>
      <c r="C5" s="238">
        <v>2677</v>
      </c>
      <c r="D5" s="239">
        <v>2621</v>
      </c>
      <c r="E5" s="239">
        <v>4183</v>
      </c>
      <c r="F5" s="238">
        <v>2128</v>
      </c>
      <c r="G5" s="240">
        <v>2055</v>
      </c>
      <c r="H5" s="237">
        <v>3773</v>
      </c>
      <c r="I5" s="238">
        <v>1894</v>
      </c>
      <c r="J5" s="239">
        <v>1879</v>
      </c>
      <c r="K5" s="239">
        <v>3456</v>
      </c>
      <c r="L5" s="238">
        <v>1794</v>
      </c>
      <c r="M5" s="240">
        <v>1662</v>
      </c>
      <c r="N5" s="237">
        <v>3990</v>
      </c>
      <c r="O5" s="238">
        <v>2035</v>
      </c>
      <c r="P5" s="240">
        <v>1955</v>
      </c>
      <c r="Q5" s="237">
        <v>3757</v>
      </c>
      <c r="R5" s="238">
        <v>1917</v>
      </c>
      <c r="S5" s="240">
        <v>1840</v>
      </c>
    </row>
    <row r="6" spans="1:19" ht="16.5" customHeight="1">
      <c r="A6" s="44" t="s">
        <v>535</v>
      </c>
      <c r="B6" s="237">
        <v>6300</v>
      </c>
      <c r="C6" s="238">
        <v>3199</v>
      </c>
      <c r="D6" s="239">
        <v>3101</v>
      </c>
      <c r="E6" s="239">
        <v>5219</v>
      </c>
      <c r="F6" s="238">
        <v>2651</v>
      </c>
      <c r="G6" s="240">
        <v>2568</v>
      </c>
      <c r="H6" s="237">
        <v>4119</v>
      </c>
      <c r="I6" s="238">
        <v>2065</v>
      </c>
      <c r="J6" s="239">
        <v>2054</v>
      </c>
      <c r="K6" s="239">
        <v>3842</v>
      </c>
      <c r="L6" s="238">
        <v>1953</v>
      </c>
      <c r="M6" s="240">
        <v>1889</v>
      </c>
      <c r="N6" s="237">
        <v>3577</v>
      </c>
      <c r="O6" s="238">
        <v>1870</v>
      </c>
      <c r="P6" s="240">
        <v>1707</v>
      </c>
      <c r="Q6" s="237">
        <v>4088</v>
      </c>
      <c r="R6" s="238">
        <v>2068</v>
      </c>
      <c r="S6" s="240">
        <v>2020</v>
      </c>
    </row>
    <row r="7" spans="1:19" ht="16.5" customHeight="1">
      <c r="A7" s="44" t="s">
        <v>165</v>
      </c>
      <c r="B7" s="237">
        <v>5555</v>
      </c>
      <c r="C7" s="238">
        <v>2802</v>
      </c>
      <c r="D7" s="239">
        <v>2753</v>
      </c>
      <c r="E7" s="239">
        <v>6311</v>
      </c>
      <c r="F7" s="238">
        <v>3217</v>
      </c>
      <c r="G7" s="240">
        <v>3094</v>
      </c>
      <c r="H7" s="237">
        <v>5230</v>
      </c>
      <c r="I7" s="238">
        <v>2645</v>
      </c>
      <c r="J7" s="239">
        <v>2585</v>
      </c>
      <c r="K7" s="239">
        <v>4225</v>
      </c>
      <c r="L7" s="238">
        <v>2152</v>
      </c>
      <c r="M7" s="240">
        <v>2073</v>
      </c>
      <c r="N7" s="237">
        <v>3871</v>
      </c>
      <c r="O7" s="238">
        <v>1975</v>
      </c>
      <c r="P7" s="240">
        <v>1896</v>
      </c>
      <c r="Q7" s="237">
        <v>3620</v>
      </c>
      <c r="R7" s="238">
        <v>1901</v>
      </c>
      <c r="S7" s="240">
        <v>1719</v>
      </c>
    </row>
    <row r="8" spans="1:19" ht="16.5" customHeight="1">
      <c r="A8" s="241" t="s">
        <v>169</v>
      </c>
      <c r="B8" s="242">
        <v>4911</v>
      </c>
      <c r="C8" s="243">
        <v>2353</v>
      </c>
      <c r="D8" s="244">
        <v>2558</v>
      </c>
      <c r="E8" s="244">
        <v>4639</v>
      </c>
      <c r="F8" s="243">
        <v>2144</v>
      </c>
      <c r="G8" s="245">
        <v>2495</v>
      </c>
      <c r="H8" s="242">
        <v>5339</v>
      </c>
      <c r="I8" s="243">
        <v>2453</v>
      </c>
      <c r="J8" s="244">
        <v>2886</v>
      </c>
      <c r="K8" s="244">
        <v>4764</v>
      </c>
      <c r="L8" s="243">
        <v>2247</v>
      </c>
      <c r="M8" s="245">
        <v>2517</v>
      </c>
      <c r="N8" s="242">
        <v>3896</v>
      </c>
      <c r="O8" s="243">
        <v>1800</v>
      </c>
      <c r="P8" s="245">
        <v>2096</v>
      </c>
      <c r="Q8" s="242">
        <v>3767</v>
      </c>
      <c r="R8" s="243">
        <v>1769</v>
      </c>
      <c r="S8" s="245">
        <v>1998</v>
      </c>
    </row>
    <row r="9" spans="1:19" ht="16.5" customHeight="1">
      <c r="A9" s="44" t="s">
        <v>777</v>
      </c>
      <c r="B9" s="237">
        <v>4254</v>
      </c>
      <c r="C9" s="238">
        <v>1854</v>
      </c>
      <c r="D9" s="239">
        <v>2400</v>
      </c>
      <c r="E9" s="239">
        <v>3379</v>
      </c>
      <c r="F9" s="238">
        <v>1408</v>
      </c>
      <c r="G9" s="240">
        <v>1971</v>
      </c>
      <c r="H9" s="237">
        <v>3057</v>
      </c>
      <c r="I9" s="238">
        <v>1204</v>
      </c>
      <c r="J9" s="239">
        <v>1853</v>
      </c>
      <c r="K9" s="239">
        <v>3692</v>
      </c>
      <c r="L9" s="238">
        <v>1383</v>
      </c>
      <c r="M9" s="240">
        <v>2309</v>
      </c>
      <c r="N9" s="237">
        <v>3102</v>
      </c>
      <c r="O9" s="238">
        <v>1182</v>
      </c>
      <c r="P9" s="240">
        <v>1920</v>
      </c>
      <c r="Q9" s="237">
        <v>2660</v>
      </c>
      <c r="R9" s="238">
        <v>1013</v>
      </c>
      <c r="S9" s="240">
        <v>1647</v>
      </c>
    </row>
    <row r="10" spans="1:19" ht="16.5" customHeight="1">
      <c r="A10" s="44" t="s">
        <v>817</v>
      </c>
      <c r="B10" s="237">
        <v>4201</v>
      </c>
      <c r="C10" s="238">
        <v>1990</v>
      </c>
      <c r="D10" s="239">
        <v>2211</v>
      </c>
      <c r="E10" s="239">
        <v>3858</v>
      </c>
      <c r="F10" s="238">
        <v>1786</v>
      </c>
      <c r="G10" s="240">
        <v>2072</v>
      </c>
      <c r="H10" s="237">
        <v>3206</v>
      </c>
      <c r="I10" s="238">
        <v>1474</v>
      </c>
      <c r="J10" s="239">
        <v>1732</v>
      </c>
      <c r="K10" s="239">
        <v>3106</v>
      </c>
      <c r="L10" s="238">
        <v>1465</v>
      </c>
      <c r="M10" s="240">
        <v>1641</v>
      </c>
      <c r="N10" s="237">
        <v>4034</v>
      </c>
      <c r="O10" s="238">
        <v>1924</v>
      </c>
      <c r="P10" s="240">
        <v>2110</v>
      </c>
      <c r="Q10" s="237">
        <v>3665</v>
      </c>
      <c r="R10" s="238">
        <v>1716</v>
      </c>
      <c r="S10" s="240">
        <v>1949</v>
      </c>
    </row>
    <row r="11" spans="1:19" ht="16.5" customHeight="1">
      <c r="A11" s="44" t="s">
        <v>784</v>
      </c>
      <c r="B11" s="237">
        <v>3622</v>
      </c>
      <c r="C11" s="238">
        <v>1624</v>
      </c>
      <c r="D11" s="239">
        <v>1998</v>
      </c>
      <c r="E11" s="239">
        <v>4108</v>
      </c>
      <c r="F11" s="238">
        <v>1969</v>
      </c>
      <c r="G11" s="240">
        <v>2139</v>
      </c>
      <c r="H11" s="237">
        <v>3763</v>
      </c>
      <c r="I11" s="238">
        <v>1824</v>
      </c>
      <c r="J11" s="239">
        <v>1939</v>
      </c>
      <c r="K11" s="239">
        <v>3257</v>
      </c>
      <c r="L11" s="238">
        <v>1529</v>
      </c>
      <c r="M11" s="240">
        <v>1728</v>
      </c>
      <c r="N11" s="237">
        <v>3288</v>
      </c>
      <c r="O11" s="238">
        <v>1651</v>
      </c>
      <c r="P11" s="240">
        <v>1637</v>
      </c>
      <c r="Q11" s="237">
        <v>4263</v>
      </c>
      <c r="R11" s="238">
        <v>2147</v>
      </c>
      <c r="S11" s="240">
        <v>2116</v>
      </c>
    </row>
    <row r="12" spans="1:19" ht="16.5" customHeight="1">
      <c r="A12" s="44" t="s">
        <v>338</v>
      </c>
      <c r="B12" s="237">
        <v>3013</v>
      </c>
      <c r="C12" s="238">
        <v>1314</v>
      </c>
      <c r="D12" s="239">
        <v>1699</v>
      </c>
      <c r="E12" s="239">
        <v>3528</v>
      </c>
      <c r="F12" s="238">
        <v>1600</v>
      </c>
      <c r="G12" s="240">
        <v>1928</v>
      </c>
      <c r="H12" s="237">
        <v>4001</v>
      </c>
      <c r="I12" s="238">
        <v>1910</v>
      </c>
      <c r="J12" s="239">
        <v>2091</v>
      </c>
      <c r="K12" s="239">
        <v>3761</v>
      </c>
      <c r="L12" s="238">
        <v>1827</v>
      </c>
      <c r="M12" s="240">
        <v>1934</v>
      </c>
      <c r="N12" s="237">
        <v>3299</v>
      </c>
      <c r="O12" s="238">
        <v>1563</v>
      </c>
      <c r="P12" s="240">
        <v>1736</v>
      </c>
      <c r="Q12" s="237">
        <v>3338</v>
      </c>
      <c r="R12" s="238">
        <v>1669</v>
      </c>
      <c r="S12" s="240">
        <v>1669</v>
      </c>
    </row>
    <row r="13" spans="1:19" ht="16.5" customHeight="1">
      <c r="A13" s="44" t="s">
        <v>226</v>
      </c>
      <c r="B13" s="237">
        <v>2992</v>
      </c>
      <c r="C13" s="238">
        <v>1356</v>
      </c>
      <c r="D13" s="239">
        <v>1636</v>
      </c>
      <c r="E13" s="239">
        <v>2970</v>
      </c>
      <c r="F13" s="238">
        <v>1301</v>
      </c>
      <c r="G13" s="240">
        <v>1669</v>
      </c>
      <c r="H13" s="237">
        <v>3406</v>
      </c>
      <c r="I13" s="238">
        <v>1517</v>
      </c>
      <c r="J13" s="239">
        <v>1889</v>
      </c>
      <c r="K13" s="239">
        <v>3885</v>
      </c>
      <c r="L13" s="238">
        <v>1845</v>
      </c>
      <c r="M13" s="240">
        <v>2040</v>
      </c>
      <c r="N13" s="237">
        <v>3765</v>
      </c>
      <c r="O13" s="238">
        <v>1839</v>
      </c>
      <c r="P13" s="240">
        <v>1926</v>
      </c>
      <c r="Q13" s="237">
        <v>3270</v>
      </c>
      <c r="R13" s="238">
        <v>1562</v>
      </c>
      <c r="S13" s="240">
        <v>1708</v>
      </c>
    </row>
    <row r="14" spans="1:19" ht="16.5" customHeight="1">
      <c r="A14" s="44" t="s">
        <v>557</v>
      </c>
      <c r="B14" s="237">
        <v>2610</v>
      </c>
      <c r="C14" s="238">
        <v>1234</v>
      </c>
      <c r="D14" s="239">
        <v>1376</v>
      </c>
      <c r="E14" s="239">
        <v>2868</v>
      </c>
      <c r="F14" s="238">
        <v>1295</v>
      </c>
      <c r="G14" s="240">
        <v>1573</v>
      </c>
      <c r="H14" s="237">
        <v>2853</v>
      </c>
      <c r="I14" s="238">
        <v>1241</v>
      </c>
      <c r="J14" s="239">
        <v>1612</v>
      </c>
      <c r="K14" s="239">
        <v>3336</v>
      </c>
      <c r="L14" s="238">
        <v>1468</v>
      </c>
      <c r="M14" s="240">
        <v>1868</v>
      </c>
      <c r="N14" s="237">
        <v>3888</v>
      </c>
      <c r="O14" s="238">
        <v>1854</v>
      </c>
      <c r="P14" s="240">
        <v>2034</v>
      </c>
      <c r="Q14" s="237">
        <v>3732</v>
      </c>
      <c r="R14" s="238">
        <v>1804</v>
      </c>
      <c r="S14" s="240">
        <v>1928</v>
      </c>
    </row>
    <row r="15" spans="1:19" ht="16.5" customHeight="1">
      <c r="A15" s="44" t="s">
        <v>415</v>
      </c>
      <c r="B15" s="237">
        <v>2285</v>
      </c>
      <c r="C15" s="238">
        <v>1131</v>
      </c>
      <c r="D15" s="239">
        <v>1154</v>
      </c>
      <c r="E15" s="239">
        <v>2478</v>
      </c>
      <c r="F15" s="238">
        <v>1152</v>
      </c>
      <c r="G15" s="240">
        <v>1326</v>
      </c>
      <c r="H15" s="237">
        <v>2733</v>
      </c>
      <c r="I15" s="238">
        <v>1249</v>
      </c>
      <c r="J15" s="239">
        <v>1484</v>
      </c>
      <c r="K15" s="239">
        <v>2761</v>
      </c>
      <c r="L15" s="238">
        <v>1209</v>
      </c>
      <c r="M15" s="240">
        <v>1552</v>
      </c>
      <c r="N15" s="237">
        <v>3302</v>
      </c>
      <c r="O15" s="238">
        <v>1432</v>
      </c>
      <c r="P15" s="240">
        <v>1870</v>
      </c>
      <c r="Q15" s="237">
        <v>3836</v>
      </c>
      <c r="R15" s="238">
        <v>1809</v>
      </c>
      <c r="S15" s="240">
        <v>2027</v>
      </c>
    </row>
    <row r="16" spans="1:19" ht="16.5" customHeight="1">
      <c r="A16" s="44" t="s">
        <v>262</v>
      </c>
      <c r="B16" s="237">
        <v>2070</v>
      </c>
      <c r="C16" s="238">
        <v>946</v>
      </c>
      <c r="D16" s="239">
        <v>1124</v>
      </c>
      <c r="E16" s="239">
        <v>2153</v>
      </c>
      <c r="F16" s="238">
        <v>1040</v>
      </c>
      <c r="G16" s="240">
        <v>1113</v>
      </c>
      <c r="H16" s="237">
        <v>2322</v>
      </c>
      <c r="I16" s="238">
        <v>1098</v>
      </c>
      <c r="J16" s="239">
        <v>1224</v>
      </c>
      <c r="K16" s="239">
        <v>2609</v>
      </c>
      <c r="L16" s="238">
        <v>1169</v>
      </c>
      <c r="M16" s="240">
        <v>1440</v>
      </c>
      <c r="N16" s="237">
        <v>2671</v>
      </c>
      <c r="O16" s="238">
        <v>1159</v>
      </c>
      <c r="P16" s="240">
        <v>1512</v>
      </c>
      <c r="Q16" s="237">
        <v>3194</v>
      </c>
      <c r="R16" s="238">
        <v>1358</v>
      </c>
      <c r="S16" s="240">
        <v>1836</v>
      </c>
    </row>
    <row r="17" spans="1:19" ht="16.5" customHeight="1">
      <c r="A17" s="246" t="s">
        <v>644</v>
      </c>
      <c r="B17" s="247">
        <v>1598</v>
      </c>
      <c r="C17" s="248">
        <v>755</v>
      </c>
      <c r="D17" s="249">
        <v>843</v>
      </c>
      <c r="E17" s="249">
        <v>1860</v>
      </c>
      <c r="F17" s="248">
        <v>822</v>
      </c>
      <c r="G17" s="250">
        <v>1038</v>
      </c>
      <c r="H17" s="247">
        <v>1966</v>
      </c>
      <c r="I17" s="248">
        <v>917</v>
      </c>
      <c r="J17" s="249">
        <v>1049</v>
      </c>
      <c r="K17" s="249">
        <v>2166</v>
      </c>
      <c r="L17" s="248">
        <v>984</v>
      </c>
      <c r="M17" s="250">
        <v>1182</v>
      </c>
      <c r="N17" s="247">
        <v>2502</v>
      </c>
      <c r="O17" s="248">
        <v>1108</v>
      </c>
      <c r="P17" s="250">
        <v>1394</v>
      </c>
      <c r="Q17" s="247">
        <v>2572</v>
      </c>
      <c r="R17" s="248">
        <v>1105</v>
      </c>
      <c r="S17" s="250">
        <v>1467</v>
      </c>
    </row>
    <row r="18" spans="1:19" ht="16.5" customHeight="1">
      <c r="A18" s="44" t="s">
        <v>172</v>
      </c>
      <c r="B18" s="237">
        <v>1493</v>
      </c>
      <c r="C18" s="238">
        <v>698</v>
      </c>
      <c r="D18" s="239">
        <v>795</v>
      </c>
      <c r="E18" s="239">
        <v>1346</v>
      </c>
      <c r="F18" s="238">
        <v>599</v>
      </c>
      <c r="G18" s="240">
        <v>747</v>
      </c>
      <c r="H18" s="237">
        <v>1621</v>
      </c>
      <c r="I18" s="238">
        <v>699</v>
      </c>
      <c r="J18" s="239">
        <v>922</v>
      </c>
      <c r="K18" s="239">
        <v>1751</v>
      </c>
      <c r="L18" s="238">
        <v>787</v>
      </c>
      <c r="M18" s="240">
        <v>964</v>
      </c>
      <c r="N18" s="237">
        <v>2022</v>
      </c>
      <c r="O18" s="238">
        <v>898</v>
      </c>
      <c r="P18" s="240">
        <v>1124</v>
      </c>
      <c r="Q18" s="237">
        <v>2326</v>
      </c>
      <c r="R18" s="238">
        <v>997</v>
      </c>
      <c r="S18" s="240">
        <v>1329</v>
      </c>
    </row>
    <row r="19" spans="1:19" ht="16.5" customHeight="1">
      <c r="A19" s="44" t="s">
        <v>707</v>
      </c>
      <c r="B19" s="237">
        <v>1227</v>
      </c>
      <c r="C19" s="238">
        <v>518</v>
      </c>
      <c r="D19" s="239">
        <v>709</v>
      </c>
      <c r="E19" s="239">
        <v>1231</v>
      </c>
      <c r="F19" s="238">
        <v>542</v>
      </c>
      <c r="G19" s="240">
        <v>689</v>
      </c>
      <c r="H19" s="237">
        <v>1113</v>
      </c>
      <c r="I19" s="238">
        <v>464</v>
      </c>
      <c r="J19" s="239">
        <v>649</v>
      </c>
      <c r="K19" s="239">
        <v>1373</v>
      </c>
      <c r="L19" s="238">
        <v>532</v>
      </c>
      <c r="M19" s="240">
        <v>841</v>
      </c>
      <c r="N19" s="237">
        <v>1552</v>
      </c>
      <c r="O19" s="238">
        <v>650</v>
      </c>
      <c r="P19" s="240">
        <v>902</v>
      </c>
      <c r="Q19" s="237">
        <v>1762</v>
      </c>
      <c r="R19" s="238">
        <v>744</v>
      </c>
      <c r="S19" s="240">
        <v>1018</v>
      </c>
    </row>
    <row r="20" spans="1:19" ht="16.5" customHeight="1">
      <c r="A20" s="251" t="s">
        <v>757</v>
      </c>
      <c r="B20" s="252">
        <v>1029</v>
      </c>
      <c r="C20" s="253">
        <v>364</v>
      </c>
      <c r="D20" s="254">
        <v>665</v>
      </c>
      <c r="E20" s="254">
        <v>1397</v>
      </c>
      <c r="F20" s="253">
        <v>524</v>
      </c>
      <c r="G20" s="255">
        <v>873</v>
      </c>
      <c r="H20" s="252">
        <v>1612</v>
      </c>
      <c r="I20" s="253">
        <v>644</v>
      </c>
      <c r="J20" s="254">
        <v>968</v>
      </c>
      <c r="K20" s="254">
        <v>1645</v>
      </c>
      <c r="L20" s="253">
        <v>603</v>
      </c>
      <c r="M20" s="255">
        <v>1042</v>
      </c>
      <c r="N20" s="252">
        <v>2022</v>
      </c>
      <c r="O20" s="253">
        <v>690</v>
      </c>
      <c r="P20" s="255">
        <v>1332</v>
      </c>
      <c r="Q20" s="252">
        <v>2419</v>
      </c>
      <c r="R20" s="253">
        <v>827</v>
      </c>
      <c r="S20" s="255">
        <v>1592</v>
      </c>
    </row>
    <row r="21" spans="1:19" ht="13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92"/>
      <c r="R21" s="92"/>
      <c r="S21" s="92"/>
    </row>
    <row r="22" spans="1:19" ht="19.5" customHeight="1">
      <c r="A22" s="95" t="s">
        <v>277</v>
      </c>
      <c r="B22" s="256" t="s">
        <v>469</v>
      </c>
      <c r="C22" s="256"/>
      <c r="D22" s="95"/>
      <c r="E22" s="257" t="s">
        <v>443</v>
      </c>
      <c r="F22" s="256"/>
      <c r="G22" s="95"/>
      <c r="H22" s="257" t="s">
        <v>214</v>
      </c>
      <c r="I22" s="256"/>
      <c r="J22" s="95"/>
      <c r="K22" s="257" t="s">
        <v>571</v>
      </c>
      <c r="L22" s="256"/>
      <c r="M22" s="256"/>
      <c r="N22" s="256"/>
      <c r="O22" s="256"/>
      <c r="P22" s="95"/>
      <c r="Q22" s="95" t="s">
        <v>621</v>
      </c>
      <c r="R22" s="258"/>
      <c r="S22" s="257"/>
    </row>
    <row r="23" spans="1:19" ht="13.5" customHeight="1">
      <c r="A23" s="99"/>
      <c r="B23" s="259"/>
      <c r="C23" s="260"/>
      <c r="D23" s="260"/>
      <c r="E23" s="259"/>
      <c r="F23" s="260"/>
      <c r="G23" s="261"/>
      <c r="H23" s="262"/>
      <c r="I23" s="262"/>
      <c r="J23" s="262"/>
      <c r="K23" s="259" t="s">
        <v>362</v>
      </c>
      <c r="L23" s="260"/>
      <c r="M23" s="260"/>
      <c r="N23" s="259" t="s">
        <v>492</v>
      </c>
      <c r="O23" s="260"/>
      <c r="P23" s="261"/>
      <c r="Q23" s="259"/>
      <c r="R23" s="260"/>
      <c r="S23" s="260"/>
    </row>
    <row r="24" spans="1:19" ht="16.5" customHeight="1">
      <c r="A24" s="99"/>
      <c r="B24" s="48" t="s">
        <v>444</v>
      </c>
      <c r="C24" s="263" t="s">
        <v>744</v>
      </c>
      <c r="D24" s="65" t="s">
        <v>702</v>
      </c>
      <c r="E24" s="264" t="s">
        <v>444</v>
      </c>
      <c r="F24" s="263" t="s">
        <v>744</v>
      </c>
      <c r="G24" s="48" t="s">
        <v>702</v>
      </c>
      <c r="H24" s="48" t="s">
        <v>444</v>
      </c>
      <c r="I24" s="263" t="s">
        <v>744</v>
      </c>
      <c r="J24" s="65" t="s">
        <v>702</v>
      </c>
      <c r="K24" s="264" t="s">
        <v>444</v>
      </c>
      <c r="L24" s="263" t="s">
        <v>744</v>
      </c>
      <c r="M24" s="48" t="s">
        <v>702</v>
      </c>
      <c r="N24" s="264" t="s">
        <v>444</v>
      </c>
      <c r="O24" s="265" t="s">
        <v>744</v>
      </c>
      <c r="P24" s="48" t="s">
        <v>702</v>
      </c>
      <c r="Q24" s="48" t="s">
        <v>444</v>
      </c>
      <c r="R24" s="263" t="s">
        <v>744</v>
      </c>
      <c r="S24" s="65" t="s">
        <v>702</v>
      </c>
    </row>
    <row r="25" spans="1:19" ht="16.5" customHeight="1">
      <c r="A25" s="266" t="s">
        <v>325</v>
      </c>
      <c r="B25" s="235">
        <v>52351</v>
      </c>
      <c r="C25" s="234">
        <v>24582</v>
      </c>
      <c r="D25" s="236">
        <v>27769</v>
      </c>
      <c r="E25" s="233">
        <v>51834</v>
      </c>
      <c r="F25" s="234">
        <v>24329</v>
      </c>
      <c r="G25" s="235">
        <v>27505</v>
      </c>
      <c r="H25" s="235">
        <v>51107</v>
      </c>
      <c r="I25" s="234">
        <v>23987</v>
      </c>
      <c r="J25" s="236">
        <v>27120</v>
      </c>
      <c r="K25" s="233">
        <v>49711</v>
      </c>
      <c r="L25" s="234">
        <v>23288</v>
      </c>
      <c r="M25" s="235">
        <v>26423</v>
      </c>
      <c r="N25" s="234">
        <f>SUM(O25+P25)</f>
        <v>4316</v>
      </c>
      <c r="O25" s="234">
        <v>2100</v>
      </c>
      <c r="P25" s="235">
        <v>2216</v>
      </c>
      <c r="Q25" s="267">
        <f aca="true" t="shared" si="0" ref="Q25:Q32">R25+S25</f>
        <v>52592</v>
      </c>
      <c r="R25" s="234">
        <v>24635</v>
      </c>
      <c r="S25" s="236">
        <v>27957</v>
      </c>
    </row>
    <row r="26" spans="1:20" ht="16.5" customHeight="1">
      <c r="A26" s="231" t="s">
        <v>400</v>
      </c>
      <c r="B26" s="239">
        <v>3333</v>
      </c>
      <c r="C26" s="238">
        <v>1706</v>
      </c>
      <c r="D26" s="240">
        <v>1627</v>
      </c>
      <c r="E26" s="237">
        <v>2799</v>
      </c>
      <c r="F26" s="238">
        <v>1430</v>
      </c>
      <c r="G26" s="239">
        <v>1369</v>
      </c>
      <c r="H26" s="239">
        <v>2450</v>
      </c>
      <c r="I26" s="238">
        <v>1239</v>
      </c>
      <c r="J26" s="240">
        <v>1211</v>
      </c>
      <c r="K26" s="237">
        <v>2251</v>
      </c>
      <c r="L26" s="238">
        <v>1195</v>
      </c>
      <c r="M26" s="239">
        <v>1056</v>
      </c>
      <c r="N26" s="268">
        <f aca="true" t="shared" si="1" ref="N26:N32">O26+P26</f>
        <v>153</v>
      </c>
      <c r="O26" s="238">
        <v>90</v>
      </c>
      <c r="P26" s="239">
        <v>63</v>
      </c>
      <c r="Q26" s="269">
        <f t="shared" si="0"/>
        <v>2158</v>
      </c>
      <c r="R26" s="238">
        <v>1110</v>
      </c>
      <c r="S26" s="240">
        <v>1048</v>
      </c>
      <c r="T26" s="270"/>
    </row>
    <row r="27" spans="1:20" ht="16.5" customHeight="1">
      <c r="A27" s="231" t="s">
        <v>535</v>
      </c>
      <c r="B27" s="239">
        <v>3730</v>
      </c>
      <c r="C27" s="238">
        <v>1906</v>
      </c>
      <c r="D27" s="240">
        <v>1824</v>
      </c>
      <c r="E27" s="237">
        <v>3325</v>
      </c>
      <c r="F27" s="238">
        <v>1693</v>
      </c>
      <c r="G27" s="239">
        <v>1632</v>
      </c>
      <c r="H27" s="239">
        <v>2788</v>
      </c>
      <c r="I27" s="238">
        <v>1414</v>
      </c>
      <c r="J27" s="240">
        <v>1374</v>
      </c>
      <c r="K27" s="237">
        <v>2421</v>
      </c>
      <c r="L27" s="238">
        <v>1225</v>
      </c>
      <c r="M27" s="239">
        <v>1196</v>
      </c>
      <c r="N27" s="268">
        <f t="shared" si="1"/>
        <v>216</v>
      </c>
      <c r="O27" s="238">
        <v>116</v>
      </c>
      <c r="P27" s="239">
        <v>100</v>
      </c>
      <c r="Q27" s="269">
        <f t="shared" si="0"/>
        <v>2375</v>
      </c>
      <c r="R27" s="238">
        <v>1256</v>
      </c>
      <c r="S27" s="240">
        <v>1119</v>
      </c>
      <c r="T27" s="270"/>
    </row>
    <row r="28" spans="1:20" ht="16.5" customHeight="1">
      <c r="A28" s="231" t="s">
        <v>165</v>
      </c>
      <c r="B28" s="239">
        <v>4109</v>
      </c>
      <c r="C28" s="238">
        <v>2078</v>
      </c>
      <c r="D28" s="240">
        <v>2031</v>
      </c>
      <c r="E28" s="237">
        <v>3707</v>
      </c>
      <c r="F28" s="238">
        <v>1871</v>
      </c>
      <c r="G28" s="239">
        <v>1836</v>
      </c>
      <c r="H28" s="239">
        <v>3317</v>
      </c>
      <c r="I28" s="238">
        <v>1683</v>
      </c>
      <c r="J28" s="240">
        <v>1634</v>
      </c>
      <c r="K28" s="237">
        <v>2745</v>
      </c>
      <c r="L28" s="238">
        <v>1378</v>
      </c>
      <c r="M28" s="239">
        <v>1367</v>
      </c>
      <c r="N28" s="268">
        <f t="shared" si="1"/>
        <v>251</v>
      </c>
      <c r="O28" s="238">
        <v>133</v>
      </c>
      <c r="P28" s="239">
        <v>118</v>
      </c>
      <c r="Q28" s="269">
        <f t="shared" si="0"/>
        <v>2626</v>
      </c>
      <c r="R28" s="238">
        <v>1340</v>
      </c>
      <c r="S28" s="240">
        <v>1286</v>
      </c>
      <c r="T28" s="270"/>
    </row>
    <row r="29" spans="1:20" ht="16.5" customHeight="1">
      <c r="A29" s="271" t="s">
        <v>169</v>
      </c>
      <c r="B29" s="244">
        <v>3450</v>
      </c>
      <c r="C29" s="243">
        <v>1768</v>
      </c>
      <c r="D29" s="245">
        <v>1682</v>
      </c>
      <c r="E29" s="242">
        <v>3866</v>
      </c>
      <c r="F29" s="243">
        <v>1984</v>
      </c>
      <c r="G29" s="244">
        <v>1882</v>
      </c>
      <c r="H29" s="244">
        <v>3503</v>
      </c>
      <c r="I29" s="243">
        <v>1781</v>
      </c>
      <c r="J29" s="245">
        <v>1722</v>
      </c>
      <c r="K29" s="242">
        <v>3018</v>
      </c>
      <c r="L29" s="243">
        <v>1476</v>
      </c>
      <c r="M29" s="244">
        <v>1542</v>
      </c>
      <c r="N29" s="272">
        <f t="shared" si="1"/>
        <v>278</v>
      </c>
      <c r="O29" s="243">
        <v>140</v>
      </c>
      <c r="P29" s="244">
        <v>138</v>
      </c>
      <c r="Q29" s="273">
        <f t="shared" si="0"/>
        <v>2816</v>
      </c>
      <c r="R29" s="243">
        <v>1426</v>
      </c>
      <c r="S29" s="245">
        <v>1390</v>
      </c>
      <c r="T29" s="270"/>
    </row>
    <row r="30" spans="1:20" ht="16.5" customHeight="1">
      <c r="A30" s="231" t="s">
        <v>777</v>
      </c>
      <c r="B30" s="239">
        <v>2319</v>
      </c>
      <c r="C30" s="238">
        <v>930</v>
      </c>
      <c r="D30" s="240">
        <v>1389</v>
      </c>
      <c r="E30" s="237">
        <v>2147</v>
      </c>
      <c r="F30" s="238">
        <v>907</v>
      </c>
      <c r="G30" s="239">
        <v>1240</v>
      </c>
      <c r="H30" s="239">
        <v>2694</v>
      </c>
      <c r="I30" s="238">
        <v>1219</v>
      </c>
      <c r="J30" s="240">
        <v>1475</v>
      </c>
      <c r="K30" s="237">
        <v>2378</v>
      </c>
      <c r="L30" s="238">
        <v>1106</v>
      </c>
      <c r="M30" s="239">
        <v>1272</v>
      </c>
      <c r="N30" s="274">
        <f t="shared" si="1"/>
        <v>210</v>
      </c>
      <c r="O30" s="238">
        <v>111</v>
      </c>
      <c r="P30" s="239">
        <v>99</v>
      </c>
      <c r="Q30" s="275">
        <f t="shared" si="0"/>
        <v>2281</v>
      </c>
      <c r="R30" s="238">
        <v>1092</v>
      </c>
      <c r="S30" s="240">
        <v>1189</v>
      </c>
      <c r="T30" s="270"/>
    </row>
    <row r="31" spans="1:20" ht="16.5" customHeight="1">
      <c r="A31" s="231" t="s">
        <v>817</v>
      </c>
      <c r="B31" s="239">
        <v>3018</v>
      </c>
      <c r="C31" s="238">
        <v>1413</v>
      </c>
      <c r="D31" s="240">
        <v>1605</v>
      </c>
      <c r="E31" s="237">
        <v>2648</v>
      </c>
      <c r="F31" s="238">
        <v>1212</v>
      </c>
      <c r="G31" s="239">
        <v>1436</v>
      </c>
      <c r="H31" s="239">
        <v>2572</v>
      </c>
      <c r="I31" s="238">
        <v>1238</v>
      </c>
      <c r="J31" s="240">
        <v>1334</v>
      </c>
      <c r="K31" s="237">
        <v>3088</v>
      </c>
      <c r="L31" s="238">
        <v>1528</v>
      </c>
      <c r="M31" s="239">
        <v>1560</v>
      </c>
      <c r="N31" s="274">
        <f t="shared" si="1"/>
        <v>204</v>
      </c>
      <c r="O31" s="238">
        <v>112</v>
      </c>
      <c r="P31" s="239">
        <v>92</v>
      </c>
      <c r="Q31" s="275">
        <f t="shared" si="0"/>
        <v>2950</v>
      </c>
      <c r="R31" s="238">
        <v>1429</v>
      </c>
      <c r="S31" s="240">
        <v>1521</v>
      </c>
      <c r="T31" s="270"/>
    </row>
    <row r="32" spans="1:20" ht="16.5" customHeight="1">
      <c r="A32" s="231" t="s">
        <v>784</v>
      </c>
      <c r="B32" s="239">
        <v>3720</v>
      </c>
      <c r="C32" s="238">
        <v>1854</v>
      </c>
      <c r="D32" s="240">
        <v>1866</v>
      </c>
      <c r="E32" s="237">
        <v>3118</v>
      </c>
      <c r="F32" s="238">
        <v>1504</v>
      </c>
      <c r="G32" s="239">
        <v>1614</v>
      </c>
      <c r="H32" s="239">
        <v>2781</v>
      </c>
      <c r="I32" s="238">
        <v>1337</v>
      </c>
      <c r="J32" s="240">
        <v>1444</v>
      </c>
      <c r="K32" s="237">
        <v>2600</v>
      </c>
      <c r="L32" s="238">
        <v>1287</v>
      </c>
      <c r="M32" s="239">
        <v>1313</v>
      </c>
      <c r="N32" s="274">
        <f t="shared" si="1"/>
        <v>177</v>
      </c>
      <c r="O32" s="238">
        <v>85</v>
      </c>
      <c r="P32" s="239">
        <v>92</v>
      </c>
      <c r="Q32" s="275">
        <f t="shared" si="0"/>
        <v>3252</v>
      </c>
      <c r="R32" s="238">
        <v>1637</v>
      </c>
      <c r="S32" s="240">
        <v>1615</v>
      </c>
      <c r="T32" s="270"/>
    </row>
    <row r="33" spans="1:20" ht="16.5" customHeight="1">
      <c r="A33" s="231" t="s">
        <v>338</v>
      </c>
      <c r="B33" s="239">
        <v>4237</v>
      </c>
      <c r="C33" s="238">
        <v>2096</v>
      </c>
      <c r="D33" s="240">
        <v>2141</v>
      </c>
      <c r="E33" s="237">
        <v>3748</v>
      </c>
      <c r="F33" s="238">
        <v>1909</v>
      </c>
      <c r="G33" s="239">
        <v>1839</v>
      </c>
      <c r="H33" s="239">
        <v>3092</v>
      </c>
      <c r="I33" s="238">
        <v>1505</v>
      </c>
      <c r="J33" s="240">
        <v>1587</v>
      </c>
      <c r="K33" s="237">
        <v>2723</v>
      </c>
      <c r="L33" s="238">
        <v>1316</v>
      </c>
      <c r="M33" s="239">
        <v>1407</v>
      </c>
      <c r="N33" s="274">
        <f aca="true" t="shared" si="2" ref="N33:N41">O33+P33</f>
        <v>199</v>
      </c>
      <c r="O33" s="238">
        <v>98</v>
      </c>
      <c r="P33" s="239">
        <v>101</v>
      </c>
      <c r="Q33" s="275">
        <f aca="true" t="shared" si="3" ref="Q33:Q41">R33+S33</f>
        <v>2686</v>
      </c>
      <c r="R33" s="238">
        <v>1316</v>
      </c>
      <c r="S33" s="240">
        <v>1370</v>
      </c>
      <c r="T33" s="270"/>
    </row>
    <row r="34" spans="1:20" ht="16.5" customHeight="1">
      <c r="A34" s="231" t="s">
        <v>226</v>
      </c>
      <c r="B34" s="239">
        <v>3338</v>
      </c>
      <c r="C34" s="238">
        <v>1667</v>
      </c>
      <c r="D34" s="240">
        <v>1671</v>
      </c>
      <c r="E34" s="237">
        <v>4209</v>
      </c>
      <c r="F34" s="238">
        <v>2096</v>
      </c>
      <c r="G34" s="239">
        <v>2113</v>
      </c>
      <c r="H34" s="239">
        <v>3752</v>
      </c>
      <c r="I34" s="238">
        <v>1881</v>
      </c>
      <c r="J34" s="240">
        <v>1871</v>
      </c>
      <c r="K34" s="237">
        <v>3032</v>
      </c>
      <c r="L34" s="238">
        <v>1465</v>
      </c>
      <c r="M34" s="239">
        <v>1567</v>
      </c>
      <c r="N34" s="274">
        <f t="shared" si="2"/>
        <v>270</v>
      </c>
      <c r="O34" s="238">
        <v>132</v>
      </c>
      <c r="P34" s="239">
        <v>138</v>
      </c>
      <c r="Q34" s="275">
        <f t="shared" si="3"/>
        <v>2926</v>
      </c>
      <c r="R34" s="238">
        <v>1407</v>
      </c>
      <c r="S34" s="240">
        <v>1519</v>
      </c>
      <c r="T34" s="270"/>
    </row>
    <row r="35" spans="1:20" ht="16.5" customHeight="1">
      <c r="A35" s="231" t="s">
        <v>557</v>
      </c>
      <c r="B35" s="239">
        <v>3196</v>
      </c>
      <c r="C35" s="238">
        <v>1519</v>
      </c>
      <c r="D35" s="240">
        <v>1677</v>
      </c>
      <c r="E35" s="237">
        <v>3239</v>
      </c>
      <c r="F35" s="238">
        <v>1613</v>
      </c>
      <c r="G35" s="239">
        <v>1626</v>
      </c>
      <c r="H35" s="239">
        <v>4124</v>
      </c>
      <c r="I35" s="238">
        <v>2061</v>
      </c>
      <c r="J35" s="240">
        <v>2063</v>
      </c>
      <c r="K35" s="237">
        <v>3674</v>
      </c>
      <c r="L35" s="238">
        <v>1827</v>
      </c>
      <c r="M35" s="239">
        <v>1847</v>
      </c>
      <c r="N35" s="274">
        <f t="shared" si="2"/>
        <v>337</v>
      </c>
      <c r="O35" s="238">
        <v>189</v>
      </c>
      <c r="P35" s="239">
        <v>148</v>
      </c>
      <c r="Q35" s="275">
        <f t="shared" si="3"/>
        <v>3240</v>
      </c>
      <c r="R35" s="238">
        <v>1563</v>
      </c>
      <c r="S35" s="240">
        <v>1677</v>
      </c>
      <c r="T35" s="270"/>
    </row>
    <row r="36" spans="1:20" ht="16.5" customHeight="1">
      <c r="A36" s="231" t="s">
        <v>415</v>
      </c>
      <c r="B36" s="239">
        <v>3636</v>
      </c>
      <c r="C36" s="238">
        <v>1733</v>
      </c>
      <c r="D36" s="240">
        <v>1903</v>
      </c>
      <c r="E36" s="237">
        <v>3104</v>
      </c>
      <c r="F36" s="238">
        <v>1475</v>
      </c>
      <c r="G36" s="239">
        <v>1629</v>
      </c>
      <c r="H36" s="239">
        <v>3212</v>
      </c>
      <c r="I36" s="238">
        <v>1605</v>
      </c>
      <c r="J36" s="240">
        <v>1607</v>
      </c>
      <c r="K36" s="237">
        <v>4040</v>
      </c>
      <c r="L36" s="238">
        <v>2024</v>
      </c>
      <c r="M36" s="239">
        <v>2016</v>
      </c>
      <c r="N36" s="274">
        <f t="shared" si="2"/>
        <v>339</v>
      </c>
      <c r="O36" s="238">
        <v>180</v>
      </c>
      <c r="P36" s="239">
        <v>159</v>
      </c>
      <c r="Q36" s="275">
        <f t="shared" si="3"/>
        <v>3931</v>
      </c>
      <c r="R36" s="238">
        <v>1941</v>
      </c>
      <c r="S36" s="240">
        <v>1990</v>
      </c>
      <c r="T36" s="270"/>
    </row>
    <row r="37" spans="1:20" ht="16.5" customHeight="1">
      <c r="A37" s="231" t="s">
        <v>262</v>
      </c>
      <c r="B37" s="239">
        <v>3712</v>
      </c>
      <c r="C37" s="238">
        <v>1742</v>
      </c>
      <c r="D37" s="240">
        <v>1970</v>
      </c>
      <c r="E37" s="237">
        <v>3502</v>
      </c>
      <c r="F37" s="238">
        <v>1645</v>
      </c>
      <c r="G37" s="239">
        <v>1857</v>
      </c>
      <c r="H37" s="239">
        <v>3059</v>
      </c>
      <c r="I37" s="238">
        <v>1455</v>
      </c>
      <c r="J37" s="240">
        <v>1604</v>
      </c>
      <c r="K37" s="237">
        <v>3125</v>
      </c>
      <c r="L37" s="238">
        <v>1531</v>
      </c>
      <c r="M37" s="239">
        <v>1594</v>
      </c>
      <c r="N37" s="274">
        <f t="shared" si="2"/>
        <v>266</v>
      </c>
      <c r="O37" s="238">
        <v>123</v>
      </c>
      <c r="P37" s="239">
        <v>143</v>
      </c>
      <c r="Q37" s="275">
        <f t="shared" si="3"/>
        <v>4298</v>
      </c>
      <c r="R37" s="238">
        <v>2155</v>
      </c>
      <c r="S37" s="240">
        <v>2143</v>
      </c>
      <c r="T37" s="270"/>
    </row>
    <row r="38" spans="1:20" ht="16.5" customHeight="1">
      <c r="A38" s="186" t="s">
        <v>644</v>
      </c>
      <c r="B38" s="249">
        <v>3064</v>
      </c>
      <c r="C38" s="248">
        <v>1287</v>
      </c>
      <c r="D38" s="250">
        <v>1777</v>
      </c>
      <c r="E38" s="247">
        <v>3531</v>
      </c>
      <c r="F38" s="248">
        <v>1612</v>
      </c>
      <c r="G38" s="249">
        <v>1919</v>
      </c>
      <c r="H38" s="249">
        <v>3393</v>
      </c>
      <c r="I38" s="248">
        <v>1573</v>
      </c>
      <c r="J38" s="250">
        <v>1820</v>
      </c>
      <c r="K38" s="247">
        <v>2966</v>
      </c>
      <c r="L38" s="248">
        <v>1395</v>
      </c>
      <c r="M38" s="249">
        <v>1571</v>
      </c>
      <c r="N38" s="276">
        <f t="shared" si="2"/>
        <v>245</v>
      </c>
      <c r="O38" s="248">
        <v>125</v>
      </c>
      <c r="P38" s="249">
        <v>120</v>
      </c>
      <c r="Q38" s="277">
        <f t="shared" si="3"/>
        <v>3315</v>
      </c>
      <c r="R38" s="248">
        <v>1599</v>
      </c>
      <c r="S38" s="250">
        <v>1716</v>
      </c>
      <c r="T38" s="270"/>
    </row>
    <row r="39" spans="1:20" ht="16.5" customHeight="1">
      <c r="A39" s="231" t="s">
        <v>172</v>
      </c>
      <c r="B39" s="239">
        <v>2414</v>
      </c>
      <c r="C39" s="238">
        <v>1019</v>
      </c>
      <c r="D39" s="240">
        <v>1395</v>
      </c>
      <c r="E39" s="237">
        <v>2898</v>
      </c>
      <c r="F39" s="238">
        <v>1203</v>
      </c>
      <c r="G39" s="239">
        <v>1695</v>
      </c>
      <c r="H39" s="239">
        <v>3349</v>
      </c>
      <c r="I39" s="238">
        <v>1491</v>
      </c>
      <c r="J39" s="240">
        <v>1858</v>
      </c>
      <c r="K39" s="237">
        <v>3199</v>
      </c>
      <c r="L39" s="238">
        <v>1455</v>
      </c>
      <c r="M39" s="239">
        <v>1744</v>
      </c>
      <c r="N39" s="272">
        <f t="shared" si="2"/>
        <v>322</v>
      </c>
      <c r="O39" s="238">
        <v>140</v>
      </c>
      <c r="P39" s="239">
        <v>182</v>
      </c>
      <c r="Q39" s="273">
        <f t="shared" si="3"/>
        <v>3090</v>
      </c>
      <c r="R39" s="238">
        <v>1435</v>
      </c>
      <c r="S39" s="240">
        <v>1655</v>
      </c>
      <c r="T39" s="270"/>
    </row>
    <row r="40" spans="1:20" ht="16.5" customHeight="1">
      <c r="A40" s="231" t="s">
        <v>707</v>
      </c>
      <c r="B40" s="239">
        <v>2100</v>
      </c>
      <c r="C40" s="238">
        <v>848</v>
      </c>
      <c r="D40" s="240">
        <v>1252</v>
      </c>
      <c r="E40" s="237">
        <v>2216</v>
      </c>
      <c r="F40" s="238">
        <v>898</v>
      </c>
      <c r="G40" s="239">
        <v>1318</v>
      </c>
      <c r="H40" s="239">
        <v>2660</v>
      </c>
      <c r="I40" s="238">
        <v>1037</v>
      </c>
      <c r="J40" s="240">
        <v>1623</v>
      </c>
      <c r="K40" s="237">
        <v>3108</v>
      </c>
      <c r="L40" s="238">
        <v>1307</v>
      </c>
      <c r="M40" s="239">
        <v>1801</v>
      </c>
      <c r="N40" s="274">
        <f t="shared" si="2"/>
        <v>339</v>
      </c>
      <c r="O40" s="238">
        <v>149</v>
      </c>
      <c r="P40" s="239">
        <v>190</v>
      </c>
      <c r="Q40" s="275">
        <f t="shared" si="3"/>
        <v>3305</v>
      </c>
      <c r="R40" s="238">
        <v>1439</v>
      </c>
      <c r="S40" s="240">
        <v>1866</v>
      </c>
      <c r="T40" s="270"/>
    </row>
    <row r="41" spans="1:20" ht="16.5" customHeight="1">
      <c r="A41" s="278" t="s">
        <v>757</v>
      </c>
      <c r="B41" s="254">
        <v>2975</v>
      </c>
      <c r="C41" s="253">
        <v>1016</v>
      </c>
      <c r="D41" s="255">
        <v>1959</v>
      </c>
      <c r="E41" s="252">
        <v>3777</v>
      </c>
      <c r="F41" s="253">
        <v>1277</v>
      </c>
      <c r="G41" s="254">
        <v>2500</v>
      </c>
      <c r="H41" s="254">
        <v>4361</v>
      </c>
      <c r="I41" s="253">
        <v>1468</v>
      </c>
      <c r="J41" s="255">
        <v>2893</v>
      </c>
      <c r="K41" s="252">
        <v>5313</v>
      </c>
      <c r="L41" s="253">
        <v>1756</v>
      </c>
      <c r="M41" s="254">
        <v>3557</v>
      </c>
      <c r="N41" s="279">
        <f t="shared" si="2"/>
        <v>509</v>
      </c>
      <c r="O41" s="253">
        <v>176</v>
      </c>
      <c r="P41" s="254">
        <v>333</v>
      </c>
      <c r="Q41" s="280">
        <f t="shared" si="3"/>
        <v>7330</v>
      </c>
      <c r="R41" s="253">
        <v>2484</v>
      </c>
      <c r="S41" s="255">
        <v>4846</v>
      </c>
      <c r="T41" s="270"/>
    </row>
    <row r="42" spans="1:16" s="93" customFormat="1" ht="16.5" customHeight="1">
      <c r="A42" s="281" t="s">
        <v>512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</row>
    <row r="43" spans="1:16" s="93" customFormat="1" ht="16.5" customHeight="1">
      <c r="A43" s="282" t="s">
        <v>454</v>
      </c>
      <c r="B43" s="175"/>
      <c r="C43" s="175"/>
      <c r="D43" s="175"/>
      <c r="E43" s="175"/>
      <c r="F43" s="175"/>
      <c r="G43" s="175"/>
      <c r="H43" s="175" t="s">
        <v>261</v>
      </c>
      <c r="I43" s="175"/>
      <c r="J43" s="175"/>
      <c r="K43" s="175"/>
      <c r="L43" s="175"/>
      <c r="M43" s="175"/>
      <c r="N43" s="175"/>
      <c r="O43" s="175"/>
      <c r="P43" s="175"/>
    </row>
    <row r="44" spans="1:2" ht="13.5">
      <c r="A44" s="4" t="s">
        <v>551</v>
      </c>
      <c r="B44" s="4" t="s">
        <v>596</v>
      </c>
    </row>
  </sheetData>
  <sheetProtection/>
  <mergeCells count="16">
    <mergeCell ref="R1:S1"/>
    <mergeCell ref="A2:A3"/>
    <mergeCell ref="B2:D2"/>
    <mergeCell ref="E2:G2"/>
    <mergeCell ref="H2:J2"/>
    <mergeCell ref="K2:M2"/>
    <mergeCell ref="N2:P2"/>
    <mergeCell ref="Q2:S2"/>
    <mergeCell ref="A22:A24"/>
    <mergeCell ref="B22:D22"/>
    <mergeCell ref="E22:G22"/>
    <mergeCell ref="H22:J22"/>
    <mergeCell ref="K22:P22"/>
    <mergeCell ref="Q22:S22"/>
    <mergeCell ref="K23:M23"/>
    <mergeCell ref="N23:P23"/>
  </mergeCells>
  <printOptions/>
  <pageMargins left="0.984251968503937" right="0.984251968503937" top="0.3937007874015748" bottom="0.3937007874015748" header="0.5118110236220472" footer="0.1968503937007874"/>
  <pageSetup horizontalDpi="300" verticalDpi="300" orientation="landscape" paperSize="9" scale="80" r:id="rId2"/>
  <headerFooter alignWithMargins="0">
    <oddFooter>&amp;R&amp;"ＭＳ Ｐ明朝,標準"&amp;10－５－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9.00390625" defaultRowHeight="13.5"/>
  <cols>
    <col min="1" max="1" width="12.625" style="4" customWidth="1"/>
    <col min="2" max="2" width="9.25390625" style="4" customWidth="1"/>
    <col min="3" max="15" width="7.625" style="4" customWidth="1"/>
    <col min="16" max="16384" width="9.00390625" style="4" customWidth="1"/>
  </cols>
  <sheetData>
    <row r="1" spans="1:15" ht="16.5" customHeight="1">
      <c r="A1" s="45" t="s">
        <v>406</v>
      </c>
      <c r="B1" s="45"/>
      <c r="C1" s="45"/>
      <c r="D1" s="283"/>
      <c r="E1" s="283"/>
      <c r="F1" s="283"/>
      <c r="G1" s="283"/>
      <c r="H1" s="283"/>
      <c r="I1" s="283"/>
      <c r="J1" s="283"/>
      <c r="K1" s="283"/>
      <c r="L1" s="283"/>
      <c r="M1" s="284" t="s">
        <v>335</v>
      </c>
      <c r="N1" s="284"/>
      <c r="O1" s="284"/>
    </row>
    <row r="2" spans="1:15" ht="49.5" customHeight="1">
      <c r="A2" s="183" t="s">
        <v>826</v>
      </c>
      <c r="B2" s="184" t="s">
        <v>444</v>
      </c>
      <c r="C2" s="184" t="s">
        <v>458</v>
      </c>
      <c r="D2" s="184" t="s">
        <v>393</v>
      </c>
      <c r="E2" s="184" t="s">
        <v>83</v>
      </c>
      <c r="F2" s="184" t="s">
        <v>427</v>
      </c>
      <c r="G2" s="184" t="s">
        <v>332</v>
      </c>
      <c r="H2" s="184" t="s">
        <v>166</v>
      </c>
      <c r="I2" s="184" t="s">
        <v>775</v>
      </c>
      <c r="J2" s="184" t="s">
        <v>292</v>
      </c>
      <c r="K2" s="184" t="s">
        <v>95</v>
      </c>
      <c r="L2" s="184" t="s">
        <v>181</v>
      </c>
      <c r="M2" s="184" t="s">
        <v>255</v>
      </c>
      <c r="N2" s="185" t="s">
        <v>440</v>
      </c>
      <c r="O2" s="185" t="s">
        <v>426</v>
      </c>
    </row>
    <row r="3" spans="1:15" ht="49.5" customHeight="1">
      <c r="A3" s="266" t="s">
        <v>430</v>
      </c>
      <c r="B3" s="285">
        <f>SUM(C3:O3)</f>
        <v>52592</v>
      </c>
      <c r="C3" s="286">
        <f aca="true" t="shared" si="0" ref="C3:O3">C6+C7</f>
        <v>2482</v>
      </c>
      <c r="D3" s="286">
        <f t="shared" si="0"/>
        <v>7276</v>
      </c>
      <c r="E3" s="286">
        <f t="shared" si="0"/>
        <v>5460</v>
      </c>
      <c r="F3" s="286">
        <f t="shared" si="0"/>
        <v>6039</v>
      </c>
      <c r="G3" s="286">
        <f t="shared" si="0"/>
        <v>3504</v>
      </c>
      <c r="H3" s="286">
        <f t="shared" si="0"/>
        <v>4567</v>
      </c>
      <c r="I3" s="286">
        <f t="shared" si="0"/>
        <v>1103</v>
      </c>
      <c r="J3" s="286">
        <f t="shared" si="0"/>
        <v>5531</v>
      </c>
      <c r="K3" s="286">
        <f t="shared" si="0"/>
        <v>1603</v>
      </c>
      <c r="L3" s="286">
        <f t="shared" si="0"/>
        <v>2408</v>
      </c>
      <c r="M3" s="286">
        <f t="shared" si="0"/>
        <v>6624</v>
      </c>
      <c r="N3" s="286">
        <f t="shared" si="0"/>
        <v>1814</v>
      </c>
      <c r="O3" s="287">
        <f t="shared" si="0"/>
        <v>4181</v>
      </c>
    </row>
    <row r="4" spans="1:15" ht="8.25" customHeight="1" hidden="1">
      <c r="A4" s="288" t="s">
        <v>361</v>
      </c>
      <c r="B4" s="289">
        <f>SUM(C4:O4)</f>
        <v>54027</v>
      </c>
      <c r="C4" s="290">
        <v>2538</v>
      </c>
      <c r="D4" s="290">
        <v>7132</v>
      </c>
      <c r="E4" s="290">
        <v>5427</v>
      </c>
      <c r="F4" s="290">
        <v>5999</v>
      </c>
      <c r="G4" s="290">
        <v>3853</v>
      </c>
      <c r="H4" s="290">
        <v>4918</v>
      </c>
      <c r="I4" s="290">
        <v>1215</v>
      </c>
      <c r="J4" s="290">
        <v>5827</v>
      </c>
      <c r="K4" s="290">
        <v>1723</v>
      </c>
      <c r="L4" s="290">
        <v>2658</v>
      </c>
      <c r="M4" s="290">
        <v>6507</v>
      </c>
      <c r="N4" s="291">
        <v>1914</v>
      </c>
      <c r="O4" s="291">
        <v>4316</v>
      </c>
    </row>
    <row r="5" spans="1:15" ht="49.5" customHeight="1">
      <c r="A5" s="231" t="s">
        <v>536</v>
      </c>
      <c r="B5" s="285">
        <f aca="true" t="shared" si="1" ref="B5:O5">B3-B4</f>
        <v>-1435</v>
      </c>
      <c r="C5" s="285">
        <f t="shared" si="1"/>
        <v>-56</v>
      </c>
      <c r="D5" s="285">
        <f t="shared" si="1"/>
        <v>144</v>
      </c>
      <c r="E5" s="285">
        <f t="shared" si="1"/>
        <v>33</v>
      </c>
      <c r="F5" s="285">
        <f t="shared" si="1"/>
        <v>40</v>
      </c>
      <c r="G5" s="285">
        <f t="shared" si="1"/>
        <v>-349</v>
      </c>
      <c r="H5" s="285">
        <f t="shared" si="1"/>
        <v>-351</v>
      </c>
      <c r="I5" s="285">
        <f t="shared" si="1"/>
        <v>-112</v>
      </c>
      <c r="J5" s="285">
        <f t="shared" si="1"/>
        <v>-296</v>
      </c>
      <c r="K5" s="285">
        <f t="shared" si="1"/>
        <v>-120</v>
      </c>
      <c r="L5" s="285">
        <f t="shared" si="1"/>
        <v>-250</v>
      </c>
      <c r="M5" s="285">
        <f t="shared" si="1"/>
        <v>117</v>
      </c>
      <c r="N5" s="285">
        <f t="shared" si="1"/>
        <v>-100</v>
      </c>
      <c r="O5" s="292">
        <f t="shared" si="1"/>
        <v>-135</v>
      </c>
    </row>
    <row r="6" spans="1:15" ht="49.5" customHeight="1">
      <c r="A6" s="271" t="s">
        <v>744</v>
      </c>
      <c r="B6" s="293">
        <f>SUM(C6:O6)</f>
        <v>24635</v>
      </c>
      <c r="C6" s="294">
        <v>1166</v>
      </c>
      <c r="D6" s="294">
        <v>3338</v>
      </c>
      <c r="E6" s="294">
        <v>2601</v>
      </c>
      <c r="F6" s="294">
        <v>2770</v>
      </c>
      <c r="G6" s="294">
        <v>1581</v>
      </c>
      <c r="H6" s="294">
        <v>2098</v>
      </c>
      <c r="I6" s="294">
        <v>543</v>
      </c>
      <c r="J6" s="294">
        <v>2667</v>
      </c>
      <c r="K6" s="294">
        <v>777</v>
      </c>
      <c r="L6" s="294">
        <v>1151</v>
      </c>
      <c r="M6" s="294">
        <v>3092</v>
      </c>
      <c r="N6" s="295">
        <v>850</v>
      </c>
      <c r="O6" s="295">
        <v>2001</v>
      </c>
    </row>
    <row r="7" spans="1:15" ht="49.5" customHeight="1">
      <c r="A7" s="186" t="s">
        <v>702</v>
      </c>
      <c r="B7" s="296">
        <f>SUM(C7:O7)</f>
        <v>27957</v>
      </c>
      <c r="C7" s="297">
        <v>1316</v>
      </c>
      <c r="D7" s="297">
        <v>3938</v>
      </c>
      <c r="E7" s="297">
        <v>2859</v>
      </c>
      <c r="F7" s="297">
        <v>3269</v>
      </c>
      <c r="G7" s="297">
        <v>1923</v>
      </c>
      <c r="H7" s="297">
        <v>2469</v>
      </c>
      <c r="I7" s="297">
        <v>560</v>
      </c>
      <c r="J7" s="297">
        <v>2864</v>
      </c>
      <c r="K7" s="297">
        <v>826</v>
      </c>
      <c r="L7" s="297">
        <v>1257</v>
      </c>
      <c r="M7" s="297">
        <v>3532</v>
      </c>
      <c r="N7" s="298">
        <v>964</v>
      </c>
      <c r="O7" s="298">
        <v>2180</v>
      </c>
    </row>
    <row r="8" spans="1:15" ht="49.5" customHeight="1">
      <c r="A8" s="299" t="s">
        <v>305</v>
      </c>
      <c r="B8" s="300">
        <f>SUM(C8:O8)</f>
        <v>18194</v>
      </c>
      <c r="C8" s="301">
        <v>820</v>
      </c>
      <c r="D8" s="301">
        <v>2826</v>
      </c>
      <c r="E8" s="301">
        <v>1838</v>
      </c>
      <c r="F8" s="301">
        <v>2292</v>
      </c>
      <c r="G8" s="301">
        <v>1485</v>
      </c>
      <c r="H8" s="301">
        <v>1703</v>
      </c>
      <c r="I8" s="301">
        <v>316</v>
      </c>
      <c r="J8" s="301">
        <v>1703</v>
      </c>
      <c r="K8" s="301">
        <v>485</v>
      </c>
      <c r="L8" s="301">
        <v>692</v>
      </c>
      <c r="M8" s="301">
        <v>2257</v>
      </c>
      <c r="N8" s="302">
        <v>544</v>
      </c>
      <c r="O8" s="302">
        <v>1233</v>
      </c>
    </row>
    <row r="9" spans="1:16" s="93" customFormat="1" ht="16.5" customHeight="1">
      <c r="A9" s="281" t="s">
        <v>512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</row>
  </sheetData>
  <sheetProtection/>
  <mergeCells count="1">
    <mergeCell ref="M1:O1"/>
  </mergeCells>
  <printOptions/>
  <pageMargins left="0.984251968503937" right="0.984251968503937" top="0.3937007874015748" bottom="0.3937007874015748" header="0.5118110236220472" footer="0.1968503937007874"/>
  <pageSetup horizontalDpi="600" verticalDpi="600" orientation="landscape" paperSize="9" r:id="rId1"/>
  <headerFooter alignWithMargins="0">
    <oddFooter>&amp;L&amp;"ＭＳ Ｐ明朝,標準"&amp;10－６－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">
      <selection activeCell="A1" sqref="A1"/>
    </sheetView>
  </sheetViews>
  <sheetFormatPr defaultColWidth="9.00390625" defaultRowHeight="13.5"/>
  <cols>
    <col min="1" max="1" width="6.875" style="4" customWidth="1"/>
    <col min="2" max="2" width="5.625" style="4" customWidth="1"/>
    <col min="3" max="7" width="5.50390625" style="4" customWidth="1"/>
    <col min="8" max="8" width="5.375" style="4" customWidth="1"/>
    <col min="9" max="22" width="5.50390625" style="4" customWidth="1"/>
    <col min="23" max="23" width="7.125" style="4" customWidth="1"/>
    <col min="24" max="24" width="4.25390625" style="4" bestFit="1" customWidth="1"/>
    <col min="25" max="27" width="5.375" style="4" customWidth="1"/>
    <col min="28" max="16384" width="9.00390625" style="4" customWidth="1"/>
  </cols>
  <sheetData>
    <row r="1" s="45" customFormat="1" ht="16.5" customHeight="1">
      <c r="A1" s="45" t="s">
        <v>110</v>
      </c>
    </row>
    <row r="2" spans="1:24" s="7" customFormat="1" ht="15" customHeight="1">
      <c r="A2" s="303" t="s">
        <v>271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4"/>
      <c r="P2" s="304"/>
      <c r="Q2" s="303"/>
      <c r="W2" s="305" t="s">
        <v>781</v>
      </c>
      <c r="X2" s="305"/>
    </row>
    <row r="3" spans="1:24" ht="12" customHeight="1">
      <c r="A3" s="306" t="s">
        <v>38</v>
      </c>
      <c r="B3" s="307" t="s">
        <v>325</v>
      </c>
      <c r="C3" s="308" t="s">
        <v>400</v>
      </c>
      <c r="D3" s="308" t="s">
        <v>30</v>
      </c>
      <c r="E3" s="308" t="s">
        <v>152</v>
      </c>
      <c r="F3" s="308" t="s">
        <v>201</v>
      </c>
      <c r="G3" s="308" t="s">
        <v>317</v>
      </c>
      <c r="H3" s="308" t="s">
        <v>518</v>
      </c>
      <c r="I3" s="308" t="s">
        <v>662</v>
      </c>
      <c r="J3" s="308" t="s">
        <v>722</v>
      </c>
      <c r="K3" s="308" t="s">
        <v>190</v>
      </c>
      <c r="L3" s="308" t="s">
        <v>238</v>
      </c>
      <c r="M3" s="308" t="s">
        <v>545</v>
      </c>
      <c r="N3" s="308" t="s">
        <v>161</v>
      </c>
      <c r="O3" s="308" t="s">
        <v>514</v>
      </c>
      <c r="P3" s="308" t="s">
        <v>671</v>
      </c>
      <c r="Q3" s="308" t="s">
        <v>230</v>
      </c>
      <c r="R3" s="308" t="s">
        <v>248</v>
      </c>
      <c r="S3" s="308" t="s">
        <v>322</v>
      </c>
      <c r="T3" s="308" t="s">
        <v>79</v>
      </c>
      <c r="U3" s="308" t="s">
        <v>285</v>
      </c>
      <c r="V3" s="308" t="s">
        <v>733</v>
      </c>
      <c r="W3" s="308" t="s">
        <v>355</v>
      </c>
      <c r="X3" s="309" t="s">
        <v>207</v>
      </c>
    </row>
    <row r="4" spans="1:24" ht="12" customHeight="1">
      <c r="A4" s="310" t="s">
        <v>59</v>
      </c>
      <c r="B4" s="311">
        <f aca="true" t="shared" si="0" ref="B4:B16">SUM(C4:X4)</f>
        <v>2482</v>
      </c>
      <c r="C4" s="311">
        <f aca="true" t="shared" si="1" ref="C4:L16">C20+C36</f>
        <v>92</v>
      </c>
      <c r="D4" s="311">
        <f t="shared" si="1"/>
        <v>102</v>
      </c>
      <c r="E4" s="311">
        <f t="shared" si="1"/>
        <v>143</v>
      </c>
      <c r="F4" s="311">
        <f t="shared" si="1"/>
        <v>129</v>
      </c>
      <c r="G4" s="311">
        <f t="shared" si="1"/>
        <v>122</v>
      </c>
      <c r="H4" s="311">
        <f t="shared" si="1"/>
        <v>132</v>
      </c>
      <c r="I4" s="311">
        <f t="shared" si="1"/>
        <v>140</v>
      </c>
      <c r="J4" s="311">
        <f t="shared" si="1"/>
        <v>118</v>
      </c>
      <c r="K4" s="311">
        <f t="shared" si="1"/>
        <v>129</v>
      </c>
      <c r="L4" s="311">
        <f t="shared" si="1"/>
        <v>190</v>
      </c>
      <c r="M4" s="311">
        <f aca="true" t="shared" si="2" ref="M4:X16">M20+M36</f>
        <v>183</v>
      </c>
      <c r="N4" s="311">
        <f t="shared" si="2"/>
        <v>210</v>
      </c>
      <c r="O4" s="311">
        <f t="shared" si="2"/>
        <v>178</v>
      </c>
      <c r="P4" s="311">
        <f t="shared" si="2"/>
        <v>134</v>
      </c>
      <c r="Q4" s="311">
        <f t="shared" si="2"/>
        <v>154</v>
      </c>
      <c r="R4" s="311">
        <f t="shared" si="2"/>
        <v>146</v>
      </c>
      <c r="S4" s="311">
        <f t="shared" si="2"/>
        <v>96</v>
      </c>
      <c r="T4" s="311">
        <f t="shared" si="2"/>
        <v>58</v>
      </c>
      <c r="U4" s="311">
        <f t="shared" si="2"/>
        <v>22</v>
      </c>
      <c r="V4" s="311">
        <f t="shared" si="2"/>
        <v>4</v>
      </c>
      <c r="W4" s="311">
        <f t="shared" si="2"/>
        <v>0</v>
      </c>
      <c r="X4" s="312">
        <f t="shared" si="2"/>
        <v>0</v>
      </c>
    </row>
    <row r="5" spans="1:24" ht="12" customHeight="1">
      <c r="A5" s="310" t="s">
        <v>667</v>
      </c>
      <c r="B5" s="311">
        <f t="shared" si="0"/>
        <v>7276</v>
      </c>
      <c r="C5" s="311">
        <f t="shared" si="1"/>
        <v>387</v>
      </c>
      <c r="D5" s="311">
        <f t="shared" si="1"/>
        <v>330</v>
      </c>
      <c r="E5" s="311">
        <f t="shared" si="1"/>
        <v>325</v>
      </c>
      <c r="F5" s="311">
        <f t="shared" si="1"/>
        <v>497</v>
      </c>
      <c r="G5" s="311">
        <f t="shared" si="1"/>
        <v>327</v>
      </c>
      <c r="H5" s="311">
        <f t="shared" si="1"/>
        <v>462</v>
      </c>
      <c r="I5" s="311">
        <f t="shared" si="1"/>
        <v>560</v>
      </c>
      <c r="J5" s="311">
        <f t="shared" si="1"/>
        <v>408</v>
      </c>
      <c r="K5" s="311">
        <f t="shared" si="1"/>
        <v>407</v>
      </c>
      <c r="L5" s="311">
        <f t="shared" si="1"/>
        <v>435</v>
      </c>
      <c r="M5" s="311">
        <f t="shared" si="2"/>
        <v>463</v>
      </c>
      <c r="N5" s="311">
        <f t="shared" si="2"/>
        <v>561</v>
      </c>
      <c r="O5" s="311">
        <f t="shared" si="2"/>
        <v>400</v>
      </c>
      <c r="P5" s="311">
        <f t="shared" si="2"/>
        <v>364</v>
      </c>
      <c r="Q5" s="311">
        <f t="shared" si="2"/>
        <v>410</v>
      </c>
      <c r="R5" s="311">
        <f t="shared" si="2"/>
        <v>397</v>
      </c>
      <c r="S5" s="311">
        <f t="shared" si="2"/>
        <v>263</v>
      </c>
      <c r="T5" s="311">
        <f t="shared" si="2"/>
        <v>170</v>
      </c>
      <c r="U5" s="311">
        <f t="shared" si="2"/>
        <v>71</v>
      </c>
      <c r="V5" s="311">
        <f t="shared" si="2"/>
        <v>33</v>
      </c>
      <c r="W5" s="311">
        <f t="shared" si="2"/>
        <v>2</v>
      </c>
      <c r="X5" s="312">
        <f t="shared" si="2"/>
        <v>4</v>
      </c>
    </row>
    <row r="6" spans="1:24" ht="12" customHeight="1">
      <c r="A6" s="310" t="s">
        <v>778</v>
      </c>
      <c r="B6" s="311">
        <f t="shared" si="0"/>
        <v>5460</v>
      </c>
      <c r="C6" s="311">
        <f t="shared" si="1"/>
        <v>248</v>
      </c>
      <c r="D6" s="311">
        <f t="shared" si="1"/>
        <v>286</v>
      </c>
      <c r="E6" s="311">
        <f t="shared" si="1"/>
        <v>258</v>
      </c>
      <c r="F6" s="311">
        <f t="shared" si="1"/>
        <v>247</v>
      </c>
      <c r="G6" s="311">
        <f t="shared" si="1"/>
        <v>237</v>
      </c>
      <c r="H6" s="311">
        <f t="shared" si="1"/>
        <v>357</v>
      </c>
      <c r="I6" s="311">
        <f t="shared" si="1"/>
        <v>361</v>
      </c>
      <c r="J6" s="311">
        <f t="shared" si="1"/>
        <v>314</v>
      </c>
      <c r="K6" s="311">
        <f t="shared" si="1"/>
        <v>338</v>
      </c>
      <c r="L6" s="311">
        <f t="shared" si="1"/>
        <v>336</v>
      </c>
      <c r="M6" s="311">
        <f t="shared" si="2"/>
        <v>420</v>
      </c>
      <c r="N6" s="311">
        <f t="shared" si="2"/>
        <v>442</v>
      </c>
      <c r="O6" s="311">
        <f t="shared" si="2"/>
        <v>333</v>
      </c>
      <c r="P6" s="311">
        <f t="shared" si="2"/>
        <v>278</v>
      </c>
      <c r="Q6" s="311">
        <f t="shared" si="2"/>
        <v>285</v>
      </c>
      <c r="R6" s="311">
        <f t="shared" si="2"/>
        <v>267</v>
      </c>
      <c r="S6" s="311">
        <f t="shared" si="2"/>
        <v>198</v>
      </c>
      <c r="T6" s="311">
        <f t="shared" si="2"/>
        <v>138</v>
      </c>
      <c r="U6" s="311">
        <f t="shared" si="2"/>
        <v>79</v>
      </c>
      <c r="V6" s="311">
        <f t="shared" si="2"/>
        <v>36</v>
      </c>
      <c r="W6" s="311">
        <f t="shared" si="2"/>
        <v>2</v>
      </c>
      <c r="X6" s="312">
        <f t="shared" si="2"/>
        <v>0</v>
      </c>
    </row>
    <row r="7" spans="1:24" ht="12" customHeight="1">
      <c r="A7" s="310" t="s">
        <v>461</v>
      </c>
      <c r="B7" s="311">
        <f t="shared" si="0"/>
        <v>6039</v>
      </c>
      <c r="C7" s="311">
        <f t="shared" si="1"/>
        <v>277</v>
      </c>
      <c r="D7" s="311">
        <f t="shared" si="1"/>
        <v>319</v>
      </c>
      <c r="E7" s="311">
        <f t="shared" si="1"/>
        <v>329</v>
      </c>
      <c r="F7" s="311">
        <f t="shared" si="1"/>
        <v>307</v>
      </c>
      <c r="G7" s="311">
        <f t="shared" si="1"/>
        <v>273</v>
      </c>
      <c r="H7" s="311">
        <f t="shared" si="1"/>
        <v>423</v>
      </c>
      <c r="I7" s="311">
        <f t="shared" si="1"/>
        <v>467</v>
      </c>
      <c r="J7" s="311">
        <f t="shared" si="1"/>
        <v>336</v>
      </c>
      <c r="K7" s="311">
        <f t="shared" si="1"/>
        <v>371</v>
      </c>
      <c r="L7" s="311">
        <f t="shared" si="1"/>
        <v>332</v>
      </c>
      <c r="M7" s="311">
        <f t="shared" si="2"/>
        <v>389</v>
      </c>
      <c r="N7" s="311">
        <f t="shared" si="2"/>
        <v>467</v>
      </c>
      <c r="O7" s="311">
        <f t="shared" si="2"/>
        <v>357</v>
      </c>
      <c r="P7" s="311">
        <f t="shared" si="2"/>
        <v>341</v>
      </c>
      <c r="Q7" s="311">
        <f t="shared" si="2"/>
        <v>307</v>
      </c>
      <c r="R7" s="311">
        <f t="shared" si="2"/>
        <v>279</v>
      </c>
      <c r="S7" s="311">
        <f t="shared" si="2"/>
        <v>206</v>
      </c>
      <c r="T7" s="311">
        <f t="shared" si="2"/>
        <v>154</v>
      </c>
      <c r="U7" s="311">
        <f t="shared" si="2"/>
        <v>82</v>
      </c>
      <c r="V7" s="311">
        <f t="shared" si="2"/>
        <v>23</v>
      </c>
      <c r="W7" s="311">
        <f t="shared" si="2"/>
        <v>0</v>
      </c>
      <c r="X7" s="312">
        <f t="shared" si="2"/>
        <v>0</v>
      </c>
    </row>
    <row r="8" spans="1:24" ht="12" customHeight="1">
      <c r="A8" s="310" t="s">
        <v>696</v>
      </c>
      <c r="B8" s="311">
        <f t="shared" si="0"/>
        <v>3504</v>
      </c>
      <c r="C8" s="311">
        <f t="shared" si="1"/>
        <v>105</v>
      </c>
      <c r="D8" s="311">
        <f t="shared" si="1"/>
        <v>141</v>
      </c>
      <c r="E8" s="311">
        <f t="shared" si="1"/>
        <v>147</v>
      </c>
      <c r="F8" s="311">
        <f t="shared" si="1"/>
        <v>130</v>
      </c>
      <c r="G8" s="311">
        <f t="shared" si="1"/>
        <v>119</v>
      </c>
      <c r="H8" s="311">
        <f t="shared" si="1"/>
        <v>135</v>
      </c>
      <c r="I8" s="311">
        <f t="shared" si="1"/>
        <v>206</v>
      </c>
      <c r="J8" s="311">
        <f t="shared" si="1"/>
        <v>185</v>
      </c>
      <c r="K8" s="311">
        <f t="shared" si="1"/>
        <v>193</v>
      </c>
      <c r="L8" s="311">
        <f t="shared" si="1"/>
        <v>202</v>
      </c>
      <c r="M8" s="311">
        <f t="shared" si="2"/>
        <v>234</v>
      </c>
      <c r="N8" s="311">
        <f t="shared" si="2"/>
        <v>316</v>
      </c>
      <c r="O8" s="311">
        <f t="shared" si="2"/>
        <v>239</v>
      </c>
      <c r="P8" s="311">
        <f t="shared" si="2"/>
        <v>248</v>
      </c>
      <c r="Q8" s="311">
        <f t="shared" si="2"/>
        <v>285</v>
      </c>
      <c r="R8" s="311">
        <f t="shared" si="2"/>
        <v>262</v>
      </c>
      <c r="S8" s="311">
        <f t="shared" si="2"/>
        <v>204</v>
      </c>
      <c r="T8" s="311">
        <f t="shared" si="2"/>
        <v>86</v>
      </c>
      <c r="U8" s="311">
        <f t="shared" si="2"/>
        <v>52</v>
      </c>
      <c r="V8" s="311">
        <f t="shared" si="2"/>
        <v>14</v>
      </c>
      <c r="W8" s="311">
        <f t="shared" si="2"/>
        <v>1</v>
      </c>
      <c r="X8" s="312">
        <f t="shared" si="2"/>
        <v>0</v>
      </c>
    </row>
    <row r="9" spans="1:24" ht="12" customHeight="1">
      <c r="A9" s="310" t="s">
        <v>97</v>
      </c>
      <c r="B9" s="311">
        <f t="shared" si="0"/>
        <v>4567</v>
      </c>
      <c r="C9" s="311">
        <f t="shared" si="1"/>
        <v>120</v>
      </c>
      <c r="D9" s="311">
        <f t="shared" si="1"/>
        <v>200</v>
      </c>
      <c r="E9" s="311">
        <f t="shared" si="1"/>
        <v>276</v>
      </c>
      <c r="F9" s="311">
        <f t="shared" si="1"/>
        <v>215</v>
      </c>
      <c r="G9" s="311">
        <f t="shared" si="1"/>
        <v>141</v>
      </c>
      <c r="H9" s="311">
        <f t="shared" si="1"/>
        <v>183</v>
      </c>
      <c r="I9" s="311">
        <f t="shared" si="1"/>
        <v>220</v>
      </c>
      <c r="J9" s="311">
        <f t="shared" si="1"/>
        <v>216</v>
      </c>
      <c r="K9" s="311">
        <f t="shared" si="1"/>
        <v>268</v>
      </c>
      <c r="L9" s="311">
        <f t="shared" si="1"/>
        <v>276</v>
      </c>
      <c r="M9" s="311">
        <f t="shared" si="2"/>
        <v>272</v>
      </c>
      <c r="N9" s="311">
        <f t="shared" si="2"/>
        <v>352</v>
      </c>
      <c r="O9" s="311">
        <f t="shared" si="2"/>
        <v>322</v>
      </c>
      <c r="P9" s="311">
        <f t="shared" si="2"/>
        <v>354</v>
      </c>
      <c r="Q9" s="311">
        <f t="shared" si="2"/>
        <v>379</v>
      </c>
      <c r="R9" s="311">
        <f t="shared" si="2"/>
        <v>338</v>
      </c>
      <c r="S9" s="311">
        <f t="shared" si="2"/>
        <v>222</v>
      </c>
      <c r="T9" s="311">
        <f t="shared" si="2"/>
        <v>126</v>
      </c>
      <c r="U9" s="311">
        <f t="shared" si="2"/>
        <v>69</v>
      </c>
      <c r="V9" s="311">
        <f t="shared" si="2"/>
        <v>17</v>
      </c>
      <c r="W9" s="311">
        <f t="shared" si="2"/>
        <v>1</v>
      </c>
      <c r="X9" s="312">
        <f t="shared" si="2"/>
        <v>0</v>
      </c>
    </row>
    <row r="10" spans="1:24" ht="12" customHeight="1">
      <c r="A10" s="310" t="s">
        <v>642</v>
      </c>
      <c r="B10" s="311">
        <f t="shared" si="0"/>
        <v>1103</v>
      </c>
      <c r="C10" s="311">
        <f t="shared" si="1"/>
        <v>32</v>
      </c>
      <c r="D10" s="311">
        <f t="shared" si="1"/>
        <v>39</v>
      </c>
      <c r="E10" s="311">
        <f t="shared" si="1"/>
        <v>53</v>
      </c>
      <c r="F10" s="311">
        <f t="shared" si="1"/>
        <v>59</v>
      </c>
      <c r="G10" s="311">
        <f t="shared" si="1"/>
        <v>52</v>
      </c>
      <c r="H10" s="311">
        <f t="shared" si="1"/>
        <v>53</v>
      </c>
      <c r="I10" s="311">
        <f t="shared" si="1"/>
        <v>38</v>
      </c>
      <c r="J10" s="311">
        <f t="shared" si="1"/>
        <v>41</v>
      </c>
      <c r="K10" s="311">
        <f t="shared" si="1"/>
        <v>66</v>
      </c>
      <c r="L10" s="311">
        <f t="shared" si="1"/>
        <v>74</v>
      </c>
      <c r="M10" s="311">
        <f t="shared" si="2"/>
        <v>98</v>
      </c>
      <c r="N10" s="311">
        <f t="shared" si="2"/>
        <v>84</v>
      </c>
      <c r="O10" s="311">
        <f t="shared" si="2"/>
        <v>55</v>
      </c>
      <c r="P10" s="311">
        <f t="shared" si="2"/>
        <v>76</v>
      </c>
      <c r="Q10" s="311">
        <f t="shared" si="2"/>
        <v>96</v>
      </c>
      <c r="R10" s="311">
        <f t="shared" si="2"/>
        <v>99</v>
      </c>
      <c r="S10" s="311">
        <f t="shared" si="2"/>
        <v>46</v>
      </c>
      <c r="T10" s="311">
        <f t="shared" si="2"/>
        <v>21</v>
      </c>
      <c r="U10" s="311">
        <f t="shared" si="2"/>
        <v>18</v>
      </c>
      <c r="V10" s="311">
        <f t="shared" si="2"/>
        <v>3</v>
      </c>
      <c r="W10" s="311">
        <f t="shared" si="2"/>
        <v>0</v>
      </c>
      <c r="X10" s="312">
        <f t="shared" si="2"/>
        <v>0</v>
      </c>
    </row>
    <row r="11" spans="1:24" ht="12" customHeight="1">
      <c r="A11" s="310" t="s">
        <v>369</v>
      </c>
      <c r="B11" s="311">
        <f t="shared" si="0"/>
        <v>5531</v>
      </c>
      <c r="C11" s="311">
        <f t="shared" si="1"/>
        <v>276</v>
      </c>
      <c r="D11" s="311">
        <f t="shared" si="1"/>
        <v>292</v>
      </c>
      <c r="E11" s="311">
        <f t="shared" si="1"/>
        <v>282</v>
      </c>
      <c r="F11" s="311">
        <f t="shared" si="1"/>
        <v>361</v>
      </c>
      <c r="G11" s="311">
        <f t="shared" si="1"/>
        <v>255</v>
      </c>
      <c r="H11" s="311">
        <f t="shared" si="1"/>
        <v>331</v>
      </c>
      <c r="I11" s="311">
        <f t="shared" si="1"/>
        <v>388</v>
      </c>
      <c r="J11" s="311">
        <f t="shared" si="1"/>
        <v>300</v>
      </c>
      <c r="K11" s="311">
        <f t="shared" si="1"/>
        <v>320</v>
      </c>
      <c r="L11" s="311">
        <f t="shared" si="1"/>
        <v>332</v>
      </c>
      <c r="M11" s="311">
        <f t="shared" si="2"/>
        <v>489</v>
      </c>
      <c r="N11" s="311">
        <f t="shared" si="2"/>
        <v>445</v>
      </c>
      <c r="O11" s="311">
        <f t="shared" si="2"/>
        <v>329</v>
      </c>
      <c r="P11" s="311">
        <f t="shared" si="2"/>
        <v>291</v>
      </c>
      <c r="Q11" s="311">
        <f t="shared" si="2"/>
        <v>274</v>
      </c>
      <c r="R11" s="311">
        <f t="shared" si="2"/>
        <v>271</v>
      </c>
      <c r="S11" s="311">
        <f t="shared" si="2"/>
        <v>171</v>
      </c>
      <c r="T11" s="311">
        <f t="shared" si="2"/>
        <v>79</v>
      </c>
      <c r="U11" s="311">
        <f t="shared" si="2"/>
        <v>39</v>
      </c>
      <c r="V11" s="311">
        <f t="shared" si="2"/>
        <v>6</v>
      </c>
      <c r="W11" s="311">
        <f t="shared" si="2"/>
        <v>0</v>
      </c>
      <c r="X11" s="312">
        <f t="shared" si="2"/>
        <v>0</v>
      </c>
    </row>
    <row r="12" spans="1:24" ht="12" customHeight="1">
      <c r="A12" s="310" t="s">
        <v>205</v>
      </c>
      <c r="B12" s="311">
        <f t="shared" si="0"/>
        <v>1603</v>
      </c>
      <c r="C12" s="311">
        <f t="shared" si="1"/>
        <v>43</v>
      </c>
      <c r="D12" s="311">
        <f t="shared" si="1"/>
        <v>49</v>
      </c>
      <c r="E12" s="311">
        <f t="shared" si="1"/>
        <v>63</v>
      </c>
      <c r="F12" s="311">
        <f t="shared" si="1"/>
        <v>91</v>
      </c>
      <c r="G12" s="311">
        <f t="shared" si="1"/>
        <v>77</v>
      </c>
      <c r="H12" s="311">
        <f t="shared" si="1"/>
        <v>79</v>
      </c>
      <c r="I12" s="311">
        <f t="shared" si="1"/>
        <v>65</v>
      </c>
      <c r="J12" s="311">
        <f t="shared" si="1"/>
        <v>52</v>
      </c>
      <c r="K12" s="311">
        <f t="shared" si="1"/>
        <v>69</v>
      </c>
      <c r="L12" s="311">
        <f t="shared" si="1"/>
        <v>113</v>
      </c>
      <c r="M12" s="311">
        <f t="shared" si="2"/>
        <v>143</v>
      </c>
      <c r="N12" s="311">
        <f t="shared" si="2"/>
        <v>159</v>
      </c>
      <c r="O12" s="311">
        <f t="shared" si="2"/>
        <v>101</v>
      </c>
      <c r="P12" s="311">
        <f t="shared" si="2"/>
        <v>103</v>
      </c>
      <c r="Q12" s="311">
        <f t="shared" si="2"/>
        <v>132</v>
      </c>
      <c r="R12" s="311">
        <f t="shared" si="2"/>
        <v>120</v>
      </c>
      <c r="S12" s="311">
        <f t="shared" si="2"/>
        <v>83</v>
      </c>
      <c r="T12" s="311">
        <f t="shared" si="2"/>
        <v>39</v>
      </c>
      <c r="U12" s="311">
        <f t="shared" si="2"/>
        <v>18</v>
      </c>
      <c r="V12" s="311">
        <f t="shared" si="2"/>
        <v>3</v>
      </c>
      <c r="W12" s="311">
        <f t="shared" si="2"/>
        <v>1</v>
      </c>
      <c r="X12" s="312">
        <f t="shared" si="2"/>
        <v>0</v>
      </c>
    </row>
    <row r="13" spans="1:24" ht="12" customHeight="1">
      <c r="A13" s="310" t="s">
        <v>23</v>
      </c>
      <c r="B13" s="311">
        <f t="shared" si="0"/>
        <v>2408</v>
      </c>
      <c r="C13" s="311">
        <f t="shared" si="1"/>
        <v>66</v>
      </c>
      <c r="D13" s="311">
        <f t="shared" si="1"/>
        <v>97</v>
      </c>
      <c r="E13" s="311">
        <f t="shared" si="1"/>
        <v>117</v>
      </c>
      <c r="F13" s="311">
        <f t="shared" si="1"/>
        <v>141</v>
      </c>
      <c r="G13" s="311">
        <f t="shared" si="1"/>
        <v>109</v>
      </c>
      <c r="H13" s="311">
        <f t="shared" si="1"/>
        <v>106</v>
      </c>
      <c r="I13" s="311">
        <f t="shared" si="1"/>
        <v>85</v>
      </c>
      <c r="J13" s="311">
        <f t="shared" si="1"/>
        <v>100</v>
      </c>
      <c r="K13" s="311">
        <f t="shared" si="1"/>
        <v>126</v>
      </c>
      <c r="L13" s="311">
        <f t="shared" si="1"/>
        <v>176</v>
      </c>
      <c r="M13" s="311">
        <f t="shared" si="2"/>
        <v>240</v>
      </c>
      <c r="N13" s="311">
        <f t="shared" si="2"/>
        <v>182</v>
      </c>
      <c r="O13" s="311">
        <f t="shared" si="2"/>
        <v>143</v>
      </c>
      <c r="P13" s="311">
        <f t="shared" si="2"/>
        <v>145</v>
      </c>
      <c r="Q13" s="311">
        <f t="shared" si="2"/>
        <v>179</v>
      </c>
      <c r="R13" s="311">
        <f t="shared" si="2"/>
        <v>172</v>
      </c>
      <c r="S13" s="311">
        <f t="shared" si="2"/>
        <v>132</v>
      </c>
      <c r="T13" s="311">
        <f t="shared" si="2"/>
        <v>56</v>
      </c>
      <c r="U13" s="311">
        <f t="shared" si="2"/>
        <v>22</v>
      </c>
      <c r="V13" s="311">
        <f t="shared" si="2"/>
        <v>7</v>
      </c>
      <c r="W13" s="311">
        <f t="shared" si="2"/>
        <v>2</v>
      </c>
      <c r="X13" s="312">
        <f t="shared" si="2"/>
        <v>5</v>
      </c>
    </row>
    <row r="14" spans="1:24" ht="12" customHeight="1">
      <c r="A14" s="310" t="s">
        <v>736</v>
      </c>
      <c r="B14" s="311">
        <f t="shared" si="0"/>
        <v>6624</v>
      </c>
      <c r="C14" s="311">
        <f t="shared" si="1"/>
        <v>310</v>
      </c>
      <c r="D14" s="311">
        <f t="shared" si="1"/>
        <v>286</v>
      </c>
      <c r="E14" s="311">
        <f t="shared" si="1"/>
        <v>326</v>
      </c>
      <c r="F14" s="311">
        <f t="shared" si="1"/>
        <v>320</v>
      </c>
      <c r="G14" s="311">
        <f t="shared" si="1"/>
        <v>300</v>
      </c>
      <c r="H14" s="311">
        <f t="shared" si="1"/>
        <v>425</v>
      </c>
      <c r="I14" s="311">
        <f t="shared" si="1"/>
        <v>424</v>
      </c>
      <c r="J14" s="311">
        <f t="shared" si="1"/>
        <v>340</v>
      </c>
      <c r="K14" s="311">
        <f t="shared" si="1"/>
        <v>334</v>
      </c>
      <c r="L14" s="311">
        <f t="shared" si="1"/>
        <v>385</v>
      </c>
      <c r="M14" s="311">
        <f t="shared" si="2"/>
        <v>538</v>
      </c>
      <c r="N14" s="311">
        <f t="shared" si="2"/>
        <v>587</v>
      </c>
      <c r="O14" s="311">
        <f t="shared" si="2"/>
        <v>472</v>
      </c>
      <c r="P14" s="311">
        <f t="shared" si="2"/>
        <v>395</v>
      </c>
      <c r="Q14" s="311">
        <f t="shared" si="2"/>
        <v>381</v>
      </c>
      <c r="R14" s="311">
        <f t="shared" si="2"/>
        <v>328</v>
      </c>
      <c r="S14" s="311">
        <f t="shared" si="2"/>
        <v>265</v>
      </c>
      <c r="T14" s="311">
        <f t="shared" si="2"/>
        <v>116</v>
      </c>
      <c r="U14" s="311">
        <f t="shared" si="2"/>
        <v>78</v>
      </c>
      <c r="V14" s="311">
        <f t="shared" si="2"/>
        <v>9</v>
      </c>
      <c r="W14" s="311">
        <f t="shared" si="2"/>
        <v>1</v>
      </c>
      <c r="X14" s="312">
        <f t="shared" si="2"/>
        <v>4</v>
      </c>
    </row>
    <row r="15" spans="1:24" ht="12" customHeight="1">
      <c r="A15" s="313" t="s">
        <v>610</v>
      </c>
      <c r="B15" s="311">
        <f t="shared" si="0"/>
        <v>1814</v>
      </c>
      <c r="C15" s="311">
        <f t="shared" si="1"/>
        <v>69</v>
      </c>
      <c r="D15" s="311">
        <f t="shared" si="1"/>
        <v>65</v>
      </c>
      <c r="E15" s="311">
        <f t="shared" si="1"/>
        <v>91</v>
      </c>
      <c r="F15" s="311">
        <f t="shared" si="1"/>
        <v>88</v>
      </c>
      <c r="G15" s="311">
        <f t="shared" si="1"/>
        <v>82</v>
      </c>
      <c r="H15" s="311">
        <f t="shared" si="1"/>
        <v>80</v>
      </c>
      <c r="I15" s="311">
        <f t="shared" si="1"/>
        <v>98</v>
      </c>
      <c r="J15" s="311">
        <f t="shared" si="1"/>
        <v>89</v>
      </c>
      <c r="K15" s="311">
        <f t="shared" si="1"/>
        <v>105</v>
      </c>
      <c r="L15" s="311">
        <f t="shared" si="1"/>
        <v>121</v>
      </c>
      <c r="M15" s="311">
        <f t="shared" si="2"/>
        <v>135</v>
      </c>
      <c r="N15" s="311">
        <f t="shared" si="2"/>
        <v>156</v>
      </c>
      <c r="O15" s="311">
        <f t="shared" si="2"/>
        <v>123</v>
      </c>
      <c r="P15" s="311">
        <f t="shared" si="2"/>
        <v>119</v>
      </c>
      <c r="Q15" s="311">
        <f t="shared" si="2"/>
        <v>129</v>
      </c>
      <c r="R15" s="311">
        <f t="shared" si="2"/>
        <v>117</v>
      </c>
      <c r="S15" s="311">
        <f t="shared" si="2"/>
        <v>83</v>
      </c>
      <c r="T15" s="311">
        <f t="shared" si="2"/>
        <v>42</v>
      </c>
      <c r="U15" s="311">
        <f t="shared" si="2"/>
        <v>17</v>
      </c>
      <c r="V15" s="311">
        <f t="shared" si="2"/>
        <v>5</v>
      </c>
      <c r="W15" s="311">
        <f t="shared" si="2"/>
        <v>0</v>
      </c>
      <c r="X15" s="312">
        <f t="shared" si="2"/>
        <v>0</v>
      </c>
    </row>
    <row r="16" spans="1:24" ht="12" customHeight="1">
      <c r="A16" s="314" t="s">
        <v>593</v>
      </c>
      <c r="B16" s="311">
        <f t="shared" si="0"/>
        <v>4181</v>
      </c>
      <c r="C16" s="311">
        <f t="shared" si="1"/>
        <v>133</v>
      </c>
      <c r="D16" s="311">
        <f t="shared" si="1"/>
        <v>169</v>
      </c>
      <c r="E16" s="311">
        <f t="shared" si="1"/>
        <v>216</v>
      </c>
      <c r="F16" s="311">
        <f t="shared" si="1"/>
        <v>231</v>
      </c>
      <c r="G16" s="311">
        <f t="shared" si="1"/>
        <v>187</v>
      </c>
      <c r="H16" s="311">
        <f t="shared" si="1"/>
        <v>184</v>
      </c>
      <c r="I16" s="311">
        <f t="shared" si="1"/>
        <v>200</v>
      </c>
      <c r="J16" s="311">
        <f t="shared" si="1"/>
        <v>187</v>
      </c>
      <c r="K16" s="311">
        <f t="shared" si="1"/>
        <v>200</v>
      </c>
      <c r="L16" s="311">
        <f t="shared" si="1"/>
        <v>268</v>
      </c>
      <c r="M16" s="311">
        <f t="shared" si="2"/>
        <v>327</v>
      </c>
      <c r="N16" s="311">
        <f t="shared" si="2"/>
        <v>337</v>
      </c>
      <c r="O16" s="311">
        <f t="shared" si="2"/>
        <v>263</v>
      </c>
      <c r="P16" s="311">
        <f t="shared" si="2"/>
        <v>242</v>
      </c>
      <c r="Q16" s="311">
        <f t="shared" si="2"/>
        <v>294</v>
      </c>
      <c r="R16" s="311">
        <f t="shared" si="2"/>
        <v>304</v>
      </c>
      <c r="S16" s="311">
        <f t="shared" si="2"/>
        <v>229</v>
      </c>
      <c r="T16" s="311">
        <f t="shared" si="2"/>
        <v>122</v>
      </c>
      <c r="U16" s="311">
        <f t="shared" si="2"/>
        <v>74</v>
      </c>
      <c r="V16" s="311">
        <f t="shared" si="2"/>
        <v>11</v>
      </c>
      <c r="W16" s="311">
        <f t="shared" si="2"/>
        <v>3</v>
      </c>
      <c r="X16" s="312">
        <f t="shared" si="2"/>
        <v>0</v>
      </c>
    </row>
    <row r="17" spans="1:24" ht="12" customHeight="1">
      <c r="A17" s="315" t="s">
        <v>325</v>
      </c>
      <c r="B17" s="316">
        <f aca="true" t="shared" si="3" ref="B17:K17">SUM(B4:B16)</f>
        <v>52592</v>
      </c>
      <c r="C17" s="316">
        <f t="shared" si="3"/>
        <v>2158</v>
      </c>
      <c r="D17" s="316">
        <f t="shared" si="3"/>
        <v>2375</v>
      </c>
      <c r="E17" s="316">
        <f t="shared" si="3"/>
        <v>2626</v>
      </c>
      <c r="F17" s="316">
        <f t="shared" si="3"/>
        <v>2816</v>
      </c>
      <c r="G17" s="316">
        <f t="shared" si="3"/>
        <v>2281</v>
      </c>
      <c r="H17" s="316">
        <f t="shared" si="3"/>
        <v>2950</v>
      </c>
      <c r="I17" s="316">
        <f t="shared" si="3"/>
        <v>3252</v>
      </c>
      <c r="J17" s="316">
        <f t="shared" si="3"/>
        <v>2686</v>
      </c>
      <c r="K17" s="316">
        <f t="shared" si="3"/>
        <v>2926</v>
      </c>
      <c r="L17" s="316">
        <f aca="true" t="shared" si="4" ref="L17:X17">SUM(L4:L16)</f>
        <v>3240</v>
      </c>
      <c r="M17" s="316">
        <f t="shared" si="4"/>
        <v>3931</v>
      </c>
      <c r="N17" s="316">
        <f t="shared" si="4"/>
        <v>4298</v>
      </c>
      <c r="O17" s="316">
        <f t="shared" si="4"/>
        <v>3315</v>
      </c>
      <c r="P17" s="316">
        <f t="shared" si="4"/>
        <v>3090</v>
      </c>
      <c r="Q17" s="316">
        <f t="shared" si="4"/>
        <v>3305</v>
      </c>
      <c r="R17" s="316">
        <f t="shared" si="4"/>
        <v>3100</v>
      </c>
      <c r="S17" s="316">
        <f t="shared" si="4"/>
        <v>2198</v>
      </c>
      <c r="T17" s="316">
        <f t="shared" si="4"/>
        <v>1207</v>
      </c>
      <c r="U17" s="316">
        <f t="shared" si="4"/>
        <v>641</v>
      </c>
      <c r="V17" s="316">
        <f t="shared" si="4"/>
        <v>171</v>
      </c>
      <c r="W17" s="316">
        <f t="shared" si="4"/>
        <v>13</v>
      </c>
      <c r="X17" s="317">
        <f t="shared" si="4"/>
        <v>13</v>
      </c>
    </row>
    <row r="18" spans="1:24" s="7" customFormat="1" ht="15.75" customHeight="1">
      <c r="A18" s="318" t="s">
        <v>407</v>
      </c>
      <c r="B18" s="319"/>
      <c r="O18" s="304"/>
      <c r="P18" s="304"/>
      <c r="V18" s="305" t="s">
        <v>781</v>
      </c>
      <c r="W18" s="320"/>
      <c r="X18" s="320"/>
    </row>
    <row r="19" spans="1:24" ht="12" customHeight="1">
      <c r="A19" s="306" t="s">
        <v>38</v>
      </c>
      <c r="B19" s="307" t="s">
        <v>325</v>
      </c>
      <c r="C19" s="308" t="s">
        <v>400</v>
      </c>
      <c r="D19" s="308" t="s">
        <v>30</v>
      </c>
      <c r="E19" s="308" t="s">
        <v>152</v>
      </c>
      <c r="F19" s="308" t="s">
        <v>201</v>
      </c>
      <c r="G19" s="308" t="s">
        <v>317</v>
      </c>
      <c r="H19" s="308" t="s">
        <v>518</v>
      </c>
      <c r="I19" s="308" t="s">
        <v>662</v>
      </c>
      <c r="J19" s="308" t="s">
        <v>722</v>
      </c>
      <c r="K19" s="308" t="s">
        <v>190</v>
      </c>
      <c r="L19" s="308" t="s">
        <v>238</v>
      </c>
      <c r="M19" s="308" t="s">
        <v>545</v>
      </c>
      <c r="N19" s="308" t="s">
        <v>161</v>
      </c>
      <c r="O19" s="308" t="s">
        <v>514</v>
      </c>
      <c r="P19" s="308" t="s">
        <v>671</v>
      </c>
      <c r="Q19" s="308" t="s">
        <v>230</v>
      </c>
      <c r="R19" s="308" t="s">
        <v>248</v>
      </c>
      <c r="S19" s="308" t="s">
        <v>322</v>
      </c>
      <c r="T19" s="308" t="s">
        <v>79</v>
      </c>
      <c r="U19" s="308" t="s">
        <v>285</v>
      </c>
      <c r="V19" s="308" t="s">
        <v>733</v>
      </c>
      <c r="W19" s="308" t="s">
        <v>355</v>
      </c>
      <c r="X19" s="321" t="s">
        <v>207</v>
      </c>
    </row>
    <row r="20" spans="1:24" ht="10.5" customHeight="1">
      <c r="A20" s="310" t="s">
        <v>59</v>
      </c>
      <c r="B20" s="311">
        <f aca="true" t="shared" si="5" ref="B20:B32">SUM(C20:X20)</f>
        <v>1166</v>
      </c>
      <c r="C20" s="311">
        <v>53</v>
      </c>
      <c r="D20" s="311">
        <v>46</v>
      </c>
      <c r="E20" s="311">
        <v>66</v>
      </c>
      <c r="F20" s="311">
        <v>60</v>
      </c>
      <c r="G20" s="311">
        <v>58</v>
      </c>
      <c r="H20" s="311">
        <v>70</v>
      </c>
      <c r="I20" s="311">
        <v>66</v>
      </c>
      <c r="J20" s="311">
        <v>75</v>
      </c>
      <c r="K20" s="311">
        <v>57</v>
      </c>
      <c r="L20" s="311">
        <v>92</v>
      </c>
      <c r="M20" s="311">
        <v>86</v>
      </c>
      <c r="N20" s="311">
        <v>100</v>
      </c>
      <c r="O20" s="311">
        <v>94</v>
      </c>
      <c r="P20" s="311">
        <v>56</v>
      </c>
      <c r="Q20" s="311">
        <v>67</v>
      </c>
      <c r="R20" s="311">
        <v>61</v>
      </c>
      <c r="S20" s="311">
        <v>38</v>
      </c>
      <c r="T20" s="311">
        <v>15</v>
      </c>
      <c r="U20" s="311">
        <v>6</v>
      </c>
      <c r="V20" s="311">
        <v>0</v>
      </c>
      <c r="W20" s="311">
        <v>0</v>
      </c>
      <c r="X20" s="312">
        <v>0</v>
      </c>
    </row>
    <row r="21" spans="1:24" ht="12" customHeight="1">
      <c r="A21" s="310" t="s">
        <v>667</v>
      </c>
      <c r="B21" s="311">
        <f t="shared" si="5"/>
        <v>3338</v>
      </c>
      <c r="C21" s="311">
        <v>202</v>
      </c>
      <c r="D21" s="311">
        <v>170</v>
      </c>
      <c r="E21" s="311">
        <v>155</v>
      </c>
      <c r="F21" s="311">
        <v>236</v>
      </c>
      <c r="G21" s="311">
        <v>143</v>
      </c>
      <c r="H21" s="311">
        <v>214</v>
      </c>
      <c r="I21" s="311">
        <v>272</v>
      </c>
      <c r="J21" s="311">
        <v>193</v>
      </c>
      <c r="K21" s="311">
        <v>186</v>
      </c>
      <c r="L21" s="311">
        <v>200</v>
      </c>
      <c r="M21" s="311">
        <v>229</v>
      </c>
      <c r="N21" s="311">
        <v>282</v>
      </c>
      <c r="O21" s="311">
        <v>196</v>
      </c>
      <c r="P21" s="311">
        <v>159</v>
      </c>
      <c r="Q21" s="311">
        <v>179</v>
      </c>
      <c r="R21" s="311">
        <v>175</v>
      </c>
      <c r="S21" s="311">
        <v>81</v>
      </c>
      <c r="T21" s="311">
        <v>43</v>
      </c>
      <c r="U21" s="311">
        <v>15</v>
      </c>
      <c r="V21" s="311">
        <v>6</v>
      </c>
      <c r="W21" s="311">
        <v>1</v>
      </c>
      <c r="X21" s="312">
        <v>1</v>
      </c>
    </row>
    <row r="22" spans="1:24" ht="12" customHeight="1">
      <c r="A22" s="310" t="s">
        <v>778</v>
      </c>
      <c r="B22" s="311">
        <f t="shared" si="5"/>
        <v>2601</v>
      </c>
      <c r="C22" s="311">
        <v>137</v>
      </c>
      <c r="D22" s="311">
        <v>157</v>
      </c>
      <c r="E22" s="311">
        <v>135</v>
      </c>
      <c r="F22" s="311">
        <v>135</v>
      </c>
      <c r="G22" s="311">
        <v>128</v>
      </c>
      <c r="H22" s="311">
        <v>171</v>
      </c>
      <c r="I22" s="311">
        <v>171</v>
      </c>
      <c r="J22" s="311">
        <v>167</v>
      </c>
      <c r="K22" s="311">
        <v>167</v>
      </c>
      <c r="L22" s="311">
        <v>183</v>
      </c>
      <c r="M22" s="311">
        <v>194</v>
      </c>
      <c r="N22" s="311">
        <v>229</v>
      </c>
      <c r="O22" s="311">
        <v>165</v>
      </c>
      <c r="P22" s="311">
        <v>140</v>
      </c>
      <c r="Q22" s="311">
        <v>121</v>
      </c>
      <c r="R22" s="311">
        <v>102</v>
      </c>
      <c r="S22" s="311">
        <v>49</v>
      </c>
      <c r="T22" s="311">
        <v>31</v>
      </c>
      <c r="U22" s="311">
        <v>15</v>
      </c>
      <c r="V22" s="311">
        <v>3</v>
      </c>
      <c r="W22" s="311">
        <v>1</v>
      </c>
      <c r="X22" s="312">
        <v>0</v>
      </c>
    </row>
    <row r="23" spans="1:24" ht="12" customHeight="1">
      <c r="A23" s="310" t="s">
        <v>461</v>
      </c>
      <c r="B23" s="311">
        <f t="shared" si="5"/>
        <v>2770</v>
      </c>
      <c r="C23" s="311">
        <v>137</v>
      </c>
      <c r="D23" s="311">
        <v>168</v>
      </c>
      <c r="E23" s="311">
        <v>161</v>
      </c>
      <c r="F23" s="311">
        <v>139</v>
      </c>
      <c r="G23" s="311">
        <v>113</v>
      </c>
      <c r="H23" s="311">
        <v>200</v>
      </c>
      <c r="I23" s="311">
        <v>238</v>
      </c>
      <c r="J23" s="311">
        <v>158</v>
      </c>
      <c r="K23" s="311">
        <v>165</v>
      </c>
      <c r="L23" s="311">
        <v>151</v>
      </c>
      <c r="M23" s="311">
        <v>203</v>
      </c>
      <c r="N23" s="311">
        <v>226</v>
      </c>
      <c r="O23" s="311">
        <v>167</v>
      </c>
      <c r="P23" s="311">
        <v>174</v>
      </c>
      <c r="Q23" s="311">
        <v>137</v>
      </c>
      <c r="R23" s="311">
        <v>104</v>
      </c>
      <c r="S23" s="311">
        <v>78</v>
      </c>
      <c r="T23" s="311">
        <v>32</v>
      </c>
      <c r="U23" s="311">
        <v>15</v>
      </c>
      <c r="V23" s="311">
        <v>4</v>
      </c>
      <c r="W23" s="311">
        <v>0</v>
      </c>
      <c r="X23" s="312">
        <v>0</v>
      </c>
    </row>
    <row r="24" spans="1:24" ht="12" customHeight="1">
      <c r="A24" s="310" t="s">
        <v>696</v>
      </c>
      <c r="B24" s="311">
        <f t="shared" si="5"/>
        <v>1581</v>
      </c>
      <c r="C24" s="311">
        <v>59</v>
      </c>
      <c r="D24" s="311">
        <v>76</v>
      </c>
      <c r="E24" s="311">
        <v>76</v>
      </c>
      <c r="F24" s="311">
        <v>53</v>
      </c>
      <c r="G24" s="311">
        <v>65</v>
      </c>
      <c r="H24" s="311">
        <v>63</v>
      </c>
      <c r="I24" s="311">
        <v>101</v>
      </c>
      <c r="J24" s="311">
        <v>80</v>
      </c>
      <c r="K24" s="311">
        <v>94</v>
      </c>
      <c r="L24" s="311">
        <v>106</v>
      </c>
      <c r="M24" s="311">
        <v>109</v>
      </c>
      <c r="N24" s="311">
        <v>153</v>
      </c>
      <c r="O24" s="311">
        <v>107</v>
      </c>
      <c r="P24" s="311">
        <v>108</v>
      </c>
      <c r="Q24" s="311">
        <v>120</v>
      </c>
      <c r="R24" s="311">
        <v>100</v>
      </c>
      <c r="S24" s="311">
        <v>67</v>
      </c>
      <c r="T24" s="311">
        <v>28</v>
      </c>
      <c r="U24" s="311">
        <v>14</v>
      </c>
      <c r="V24" s="311">
        <v>2</v>
      </c>
      <c r="W24" s="311">
        <v>0</v>
      </c>
      <c r="X24" s="312">
        <v>0</v>
      </c>
    </row>
    <row r="25" spans="1:24" ht="12" customHeight="1">
      <c r="A25" s="310" t="s">
        <v>97</v>
      </c>
      <c r="B25" s="311">
        <f t="shared" si="5"/>
        <v>2098</v>
      </c>
      <c r="C25" s="311">
        <v>55</v>
      </c>
      <c r="D25" s="311">
        <v>107</v>
      </c>
      <c r="E25" s="311">
        <v>149</v>
      </c>
      <c r="F25" s="311">
        <v>118</v>
      </c>
      <c r="G25" s="311">
        <v>69</v>
      </c>
      <c r="H25" s="311">
        <v>92</v>
      </c>
      <c r="I25" s="311">
        <v>111</v>
      </c>
      <c r="J25" s="311">
        <v>110</v>
      </c>
      <c r="K25" s="311">
        <v>139</v>
      </c>
      <c r="L25" s="311">
        <v>132</v>
      </c>
      <c r="M25" s="311">
        <v>134</v>
      </c>
      <c r="N25" s="311">
        <v>168</v>
      </c>
      <c r="O25" s="311">
        <v>139</v>
      </c>
      <c r="P25" s="311">
        <v>151</v>
      </c>
      <c r="Q25" s="311">
        <v>166</v>
      </c>
      <c r="R25" s="311">
        <v>130</v>
      </c>
      <c r="S25" s="311">
        <v>70</v>
      </c>
      <c r="T25" s="311">
        <v>42</v>
      </c>
      <c r="U25" s="311">
        <v>11</v>
      </c>
      <c r="V25" s="311">
        <v>5</v>
      </c>
      <c r="W25" s="311">
        <v>0</v>
      </c>
      <c r="X25" s="312">
        <v>0</v>
      </c>
    </row>
    <row r="26" spans="1:24" ht="12" customHeight="1">
      <c r="A26" s="310" t="s">
        <v>642</v>
      </c>
      <c r="B26" s="311">
        <f t="shared" si="5"/>
        <v>543</v>
      </c>
      <c r="C26" s="311">
        <v>22</v>
      </c>
      <c r="D26" s="311">
        <v>21</v>
      </c>
      <c r="E26" s="311">
        <v>33</v>
      </c>
      <c r="F26" s="311">
        <v>32</v>
      </c>
      <c r="G26" s="311">
        <v>29</v>
      </c>
      <c r="H26" s="311">
        <v>31</v>
      </c>
      <c r="I26" s="311">
        <v>20</v>
      </c>
      <c r="J26" s="311">
        <v>22</v>
      </c>
      <c r="K26" s="311">
        <v>34</v>
      </c>
      <c r="L26" s="311">
        <v>36</v>
      </c>
      <c r="M26" s="311">
        <v>48</v>
      </c>
      <c r="N26" s="311">
        <v>46</v>
      </c>
      <c r="O26" s="311">
        <v>28</v>
      </c>
      <c r="P26" s="311">
        <v>30</v>
      </c>
      <c r="Q26" s="311">
        <v>39</v>
      </c>
      <c r="R26" s="311">
        <v>37</v>
      </c>
      <c r="S26" s="311">
        <v>27</v>
      </c>
      <c r="T26" s="311">
        <v>6</v>
      </c>
      <c r="U26" s="311">
        <v>2</v>
      </c>
      <c r="V26" s="311">
        <v>0</v>
      </c>
      <c r="W26" s="311">
        <v>0</v>
      </c>
      <c r="X26" s="312">
        <v>0</v>
      </c>
    </row>
    <row r="27" spans="1:24" ht="12" customHeight="1">
      <c r="A27" s="310" t="s">
        <v>369</v>
      </c>
      <c r="B27" s="311">
        <f t="shared" si="5"/>
        <v>2667</v>
      </c>
      <c r="C27" s="311">
        <v>125</v>
      </c>
      <c r="D27" s="311">
        <v>160</v>
      </c>
      <c r="E27" s="311">
        <v>133</v>
      </c>
      <c r="F27" s="311">
        <v>208</v>
      </c>
      <c r="G27" s="311">
        <v>117</v>
      </c>
      <c r="H27" s="311">
        <v>166</v>
      </c>
      <c r="I27" s="311">
        <v>201</v>
      </c>
      <c r="J27" s="311">
        <v>133</v>
      </c>
      <c r="K27" s="311">
        <v>157</v>
      </c>
      <c r="L27" s="311">
        <v>159</v>
      </c>
      <c r="M27" s="311">
        <v>240</v>
      </c>
      <c r="N27" s="311">
        <v>230</v>
      </c>
      <c r="O27" s="311">
        <v>163</v>
      </c>
      <c r="P27" s="311">
        <v>142</v>
      </c>
      <c r="Q27" s="311">
        <v>125</v>
      </c>
      <c r="R27" s="311">
        <v>118</v>
      </c>
      <c r="S27" s="311">
        <v>58</v>
      </c>
      <c r="T27" s="311">
        <v>20</v>
      </c>
      <c r="U27" s="311">
        <v>11</v>
      </c>
      <c r="V27" s="311">
        <v>1</v>
      </c>
      <c r="W27" s="311">
        <v>0</v>
      </c>
      <c r="X27" s="312">
        <v>0</v>
      </c>
    </row>
    <row r="28" spans="1:24" ht="12" customHeight="1">
      <c r="A28" s="310" t="s">
        <v>205</v>
      </c>
      <c r="B28" s="311">
        <f t="shared" si="5"/>
        <v>777</v>
      </c>
      <c r="C28" s="311">
        <v>18</v>
      </c>
      <c r="D28" s="311">
        <v>24</v>
      </c>
      <c r="E28" s="311">
        <v>31</v>
      </c>
      <c r="F28" s="311">
        <v>46</v>
      </c>
      <c r="G28" s="311">
        <v>39</v>
      </c>
      <c r="H28" s="311">
        <v>38</v>
      </c>
      <c r="I28" s="311">
        <v>36</v>
      </c>
      <c r="J28" s="311">
        <v>28</v>
      </c>
      <c r="K28" s="311">
        <v>30</v>
      </c>
      <c r="L28" s="311">
        <v>60</v>
      </c>
      <c r="M28" s="311">
        <v>72</v>
      </c>
      <c r="N28" s="311">
        <v>85</v>
      </c>
      <c r="O28" s="311">
        <v>58</v>
      </c>
      <c r="P28" s="311">
        <v>41</v>
      </c>
      <c r="Q28" s="311">
        <v>65</v>
      </c>
      <c r="R28" s="311">
        <v>56</v>
      </c>
      <c r="S28" s="311">
        <v>28</v>
      </c>
      <c r="T28" s="311">
        <v>17</v>
      </c>
      <c r="U28" s="311">
        <v>4</v>
      </c>
      <c r="V28" s="311">
        <v>1</v>
      </c>
      <c r="W28" s="311">
        <v>0</v>
      </c>
      <c r="X28" s="312">
        <v>0</v>
      </c>
    </row>
    <row r="29" spans="1:24" ht="12" customHeight="1">
      <c r="A29" s="310" t="s">
        <v>23</v>
      </c>
      <c r="B29" s="311">
        <f t="shared" si="5"/>
        <v>1151</v>
      </c>
      <c r="C29" s="311">
        <v>41</v>
      </c>
      <c r="D29" s="311">
        <v>45</v>
      </c>
      <c r="E29" s="311">
        <v>62</v>
      </c>
      <c r="F29" s="311">
        <v>73</v>
      </c>
      <c r="G29" s="311">
        <v>56</v>
      </c>
      <c r="H29" s="311">
        <v>52</v>
      </c>
      <c r="I29" s="311">
        <v>46</v>
      </c>
      <c r="J29" s="311">
        <v>48</v>
      </c>
      <c r="K29" s="311">
        <v>61</v>
      </c>
      <c r="L29" s="311">
        <v>83</v>
      </c>
      <c r="M29" s="311">
        <v>131</v>
      </c>
      <c r="N29" s="311">
        <v>102</v>
      </c>
      <c r="O29" s="311">
        <v>68</v>
      </c>
      <c r="P29" s="311">
        <v>63</v>
      </c>
      <c r="Q29" s="311">
        <v>78</v>
      </c>
      <c r="R29" s="311">
        <v>66</v>
      </c>
      <c r="S29" s="311">
        <v>49</v>
      </c>
      <c r="T29" s="311">
        <v>16</v>
      </c>
      <c r="U29" s="311">
        <v>7</v>
      </c>
      <c r="V29" s="311">
        <v>1</v>
      </c>
      <c r="W29" s="311">
        <v>0</v>
      </c>
      <c r="X29" s="312">
        <v>3</v>
      </c>
    </row>
    <row r="30" spans="1:24" ht="12" customHeight="1">
      <c r="A30" s="310" t="s">
        <v>736</v>
      </c>
      <c r="B30" s="311">
        <f t="shared" si="5"/>
        <v>3092</v>
      </c>
      <c r="C30" s="311">
        <v>154</v>
      </c>
      <c r="D30" s="322">
        <v>145</v>
      </c>
      <c r="E30" s="322">
        <v>173</v>
      </c>
      <c r="F30" s="322">
        <v>147</v>
      </c>
      <c r="G30" s="322">
        <v>154</v>
      </c>
      <c r="H30" s="322">
        <v>207</v>
      </c>
      <c r="I30" s="322">
        <v>214</v>
      </c>
      <c r="J30" s="322">
        <v>168</v>
      </c>
      <c r="K30" s="322">
        <v>161</v>
      </c>
      <c r="L30" s="311">
        <v>170</v>
      </c>
      <c r="M30" s="311">
        <v>249</v>
      </c>
      <c r="N30" s="323">
        <v>286</v>
      </c>
      <c r="O30" s="311">
        <v>230</v>
      </c>
      <c r="P30" s="311">
        <v>190</v>
      </c>
      <c r="Q30" s="311">
        <v>161</v>
      </c>
      <c r="R30" s="311">
        <v>122</v>
      </c>
      <c r="S30" s="311">
        <v>98</v>
      </c>
      <c r="T30" s="311">
        <v>38</v>
      </c>
      <c r="U30" s="311">
        <v>21</v>
      </c>
      <c r="V30" s="311">
        <v>2</v>
      </c>
      <c r="W30" s="311">
        <v>0</v>
      </c>
      <c r="X30" s="312">
        <v>2</v>
      </c>
    </row>
    <row r="31" spans="1:24" ht="12" customHeight="1">
      <c r="A31" s="313" t="s">
        <v>610</v>
      </c>
      <c r="B31" s="311">
        <f t="shared" si="5"/>
        <v>850</v>
      </c>
      <c r="C31" s="322">
        <v>42</v>
      </c>
      <c r="D31" s="322">
        <v>37</v>
      </c>
      <c r="E31" s="322">
        <v>49</v>
      </c>
      <c r="F31" s="322">
        <v>44</v>
      </c>
      <c r="G31" s="322">
        <v>30</v>
      </c>
      <c r="H31" s="322">
        <v>33</v>
      </c>
      <c r="I31" s="322">
        <v>55</v>
      </c>
      <c r="J31" s="322">
        <v>45</v>
      </c>
      <c r="K31" s="322">
        <v>54</v>
      </c>
      <c r="L31" s="322">
        <v>59</v>
      </c>
      <c r="M31" s="322">
        <v>68</v>
      </c>
      <c r="N31" s="322">
        <v>72</v>
      </c>
      <c r="O31" s="322">
        <v>65</v>
      </c>
      <c r="P31" s="322">
        <v>57</v>
      </c>
      <c r="Q31" s="322">
        <v>52</v>
      </c>
      <c r="R31" s="322">
        <v>47</v>
      </c>
      <c r="S31" s="322">
        <v>23</v>
      </c>
      <c r="T31" s="322">
        <v>12</v>
      </c>
      <c r="U31" s="322">
        <v>3</v>
      </c>
      <c r="V31" s="322">
        <v>3</v>
      </c>
      <c r="W31" s="322">
        <v>0</v>
      </c>
      <c r="X31" s="324">
        <v>0</v>
      </c>
    </row>
    <row r="32" spans="1:24" ht="12" customHeight="1">
      <c r="A32" s="325" t="s">
        <v>593</v>
      </c>
      <c r="B32" s="311">
        <f t="shared" si="5"/>
        <v>2001</v>
      </c>
      <c r="C32" s="311">
        <v>65</v>
      </c>
      <c r="D32" s="311">
        <v>100</v>
      </c>
      <c r="E32" s="311">
        <v>117</v>
      </c>
      <c r="F32" s="311">
        <v>135</v>
      </c>
      <c r="G32" s="311">
        <v>91</v>
      </c>
      <c r="H32" s="311">
        <v>92</v>
      </c>
      <c r="I32" s="311">
        <v>106</v>
      </c>
      <c r="J32" s="311">
        <v>89</v>
      </c>
      <c r="K32" s="311">
        <v>102</v>
      </c>
      <c r="L32" s="311">
        <v>132</v>
      </c>
      <c r="M32" s="311">
        <v>178</v>
      </c>
      <c r="N32" s="311">
        <v>176</v>
      </c>
      <c r="O32" s="311">
        <v>119</v>
      </c>
      <c r="P32" s="311">
        <v>124</v>
      </c>
      <c r="Q32" s="311">
        <v>129</v>
      </c>
      <c r="R32" s="311">
        <v>120</v>
      </c>
      <c r="S32" s="311">
        <v>69</v>
      </c>
      <c r="T32" s="311">
        <v>32</v>
      </c>
      <c r="U32" s="311">
        <v>22</v>
      </c>
      <c r="V32" s="311">
        <v>2</v>
      </c>
      <c r="W32" s="311">
        <v>1</v>
      </c>
      <c r="X32" s="312">
        <v>0</v>
      </c>
    </row>
    <row r="33" spans="1:24" s="92" customFormat="1" ht="12" customHeight="1">
      <c r="A33" s="315" t="s">
        <v>325</v>
      </c>
      <c r="B33" s="316">
        <f aca="true" t="shared" si="6" ref="B33:K33">SUM(B20:B32)</f>
        <v>24635</v>
      </c>
      <c r="C33" s="316">
        <f t="shared" si="6"/>
        <v>1110</v>
      </c>
      <c r="D33" s="316">
        <f t="shared" si="6"/>
        <v>1256</v>
      </c>
      <c r="E33" s="316">
        <f t="shared" si="6"/>
        <v>1340</v>
      </c>
      <c r="F33" s="316">
        <f t="shared" si="6"/>
        <v>1426</v>
      </c>
      <c r="G33" s="316">
        <f t="shared" si="6"/>
        <v>1092</v>
      </c>
      <c r="H33" s="316">
        <f t="shared" si="6"/>
        <v>1429</v>
      </c>
      <c r="I33" s="316">
        <f t="shared" si="6"/>
        <v>1637</v>
      </c>
      <c r="J33" s="316">
        <f t="shared" si="6"/>
        <v>1316</v>
      </c>
      <c r="K33" s="316">
        <f t="shared" si="6"/>
        <v>1407</v>
      </c>
      <c r="L33" s="316">
        <f aca="true" t="shared" si="7" ref="L33:X33">SUM(L20:L32)</f>
        <v>1563</v>
      </c>
      <c r="M33" s="316">
        <f t="shared" si="7"/>
        <v>1941</v>
      </c>
      <c r="N33" s="316">
        <f t="shared" si="7"/>
        <v>2155</v>
      </c>
      <c r="O33" s="316">
        <f t="shared" si="7"/>
        <v>1599</v>
      </c>
      <c r="P33" s="316">
        <f t="shared" si="7"/>
        <v>1435</v>
      </c>
      <c r="Q33" s="316">
        <f t="shared" si="7"/>
        <v>1439</v>
      </c>
      <c r="R33" s="316">
        <f t="shared" si="7"/>
        <v>1238</v>
      </c>
      <c r="S33" s="316">
        <f t="shared" si="7"/>
        <v>735</v>
      </c>
      <c r="T33" s="316">
        <f t="shared" si="7"/>
        <v>332</v>
      </c>
      <c r="U33" s="316">
        <f t="shared" si="7"/>
        <v>146</v>
      </c>
      <c r="V33" s="316">
        <f t="shared" si="7"/>
        <v>30</v>
      </c>
      <c r="W33" s="316">
        <f t="shared" si="7"/>
        <v>3</v>
      </c>
      <c r="X33" s="317">
        <f t="shared" si="7"/>
        <v>6</v>
      </c>
    </row>
    <row r="34" spans="1:24" s="7" customFormat="1" ht="15" customHeight="1">
      <c r="A34" s="326" t="s">
        <v>629</v>
      </c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8" t="s">
        <v>781</v>
      </c>
      <c r="X34" s="328"/>
    </row>
    <row r="35" spans="1:24" ht="12" customHeight="1">
      <c r="A35" s="306" t="s">
        <v>38</v>
      </c>
      <c r="B35" s="307" t="s">
        <v>325</v>
      </c>
      <c r="C35" s="308" t="s">
        <v>400</v>
      </c>
      <c r="D35" s="308" t="s">
        <v>30</v>
      </c>
      <c r="E35" s="308" t="s">
        <v>152</v>
      </c>
      <c r="F35" s="308" t="s">
        <v>201</v>
      </c>
      <c r="G35" s="308" t="s">
        <v>317</v>
      </c>
      <c r="H35" s="308" t="s">
        <v>518</v>
      </c>
      <c r="I35" s="308" t="s">
        <v>662</v>
      </c>
      <c r="J35" s="308" t="s">
        <v>722</v>
      </c>
      <c r="K35" s="308" t="s">
        <v>190</v>
      </c>
      <c r="L35" s="308" t="s">
        <v>238</v>
      </c>
      <c r="M35" s="308" t="s">
        <v>545</v>
      </c>
      <c r="N35" s="308" t="s">
        <v>161</v>
      </c>
      <c r="O35" s="308" t="s">
        <v>514</v>
      </c>
      <c r="P35" s="308" t="s">
        <v>671</v>
      </c>
      <c r="Q35" s="308" t="s">
        <v>230</v>
      </c>
      <c r="R35" s="308" t="s">
        <v>248</v>
      </c>
      <c r="S35" s="308" t="s">
        <v>322</v>
      </c>
      <c r="T35" s="308" t="s">
        <v>79</v>
      </c>
      <c r="U35" s="308" t="s">
        <v>285</v>
      </c>
      <c r="V35" s="308" t="s">
        <v>733</v>
      </c>
      <c r="W35" s="308" t="s">
        <v>355</v>
      </c>
      <c r="X35" s="321" t="s">
        <v>207</v>
      </c>
    </row>
    <row r="36" spans="1:24" ht="12" customHeight="1">
      <c r="A36" s="310" t="s">
        <v>59</v>
      </c>
      <c r="B36" s="311">
        <f aca="true" t="shared" si="8" ref="B36:B48">SUM(C36:X36)</f>
        <v>1316</v>
      </c>
      <c r="C36" s="311">
        <v>39</v>
      </c>
      <c r="D36" s="311">
        <v>56</v>
      </c>
      <c r="E36" s="311">
        <v>77</v>
      </c>
      <c r="F36" s="311">
        <v>69</v>
      </c>
      <c r="G36" s="311">
        <v>64</v>
      </c>
      <c r="H36" s="311">
        <v>62</v>
      </c>
      <c r="I36" s="311">
        <v>74</v>
      </c>
      <c r="J36" s="311">
        <v>43</v>
      </c>
      <c r="K36" s="311">
        <v>72</v>
      </c>
      <c r="L36" s="311">
        <v>98</v>
      </c>
      <c r="M36" s="311">
        <v>97</v>
      </c>
      <c r="N36" s="311">
        <v>110</v>
      </c>
      <c r="O36" s="311">
        <v>84</v>
      </c>
      <c r="P36" s="311">
        <v>78</v>
      </c>
      <c r="Q36" s="311">
        <v>87</v>
      </c>
      <c r="R36" s="311">
        <v>85</v>
      </c>
      <c r="S36" s="311">
        <v>58</v>
      </c>
      <c r="T36" s="311">
        <v>43</v>
      </c>
      <c r="U36" s="311">
        <v>16</v>
      </c>
      <c r="V36" s="311">
        <v>4</v>
      </c>
      <c r="W36" s="311">
        <v>0</v>
      </c>
      <c r="X36" s="312">
        <v>0</v>
      </c>
    </row>
    <row r="37" spans="1:24" ht="12" customHeight="1">
      <c r="A37" s="310" t="s">
        <v>667</v>
      </c>
      <c r="B37" s="311">
        <f t="shared" si="8"/>
        <v>3938</v>
      </c>
      <c r="C37" s="311">
        <v>185</v>
      </c>
      <c r="D37" s="311">
        <v>160</v>
      </c>
      <c r="E37" s="311">
        <v>170</v>
      </c>
      <c r="F37" s="311">
        <v>261</v>
      </c>
      <c r="G37" s="311">
        <v>184</v>
      </c>
      <c r="H37" s="311">
        <v>248</v>
      </c>
      <c r="I37" s="311">
        <v>288</v>
      </c>
      <c r="J37" s="311">
        <v>215</v>
      </c>
      <c r="K37" s="311">
        <v>221</v>
      </c>
      <c r="L37" s="311">
        <v>235</v>
      </c>
      <c r="M37" s="311">
        <v>234</v>
      </c>
      <c r="N37" s="311">
        <v>279</v>
      </c>
      <c r="O37" s="311">
        <v>204</v>
      </c>
      <c r="P37" s="311">
        <v>205</v>
      </c>
      <c r="Q37" s="311">
        <v>231</v>
      </c>
      <c r="R37" s="311">
        <v>222</v>
      </c>
      <c r="S37" s="311">
        <v>182</v>
      </c>
      <c r="T37" s="311">
        <v>127</v>
      </c>
      <c r="U37" s="311">
        <v>56</v>
      </c>
      <c r="V37" s="311">
        <v>27</v>
      </c>
      <c r="W37" s="311">
        <v>1</v>
      </c>
      <c r="X37" s="312">
        <v>3</v>
      </c>
    </row>
    <row r="38" spans="1:24" ht="12" customHeight="1">
      <c r="A38" s="310" t="s">
        <v>778</v>
      </c>
      <c r="B38" s="311">
        <f t="shared" si="8"/>
        <v>2859</v>
      </c>
      <c r="C38" s="311">
        <v>111</v>
      </c>
      <c r="D38" s="311">
        <v>129</v>
      </c>
      <c r="E38" s="311">
        <v>123</v>
      </c>
      <c r="F38" s="311">
        <v>112</v>
      </c>
      <c r="G38" s="311">
        <v>109</v>
      </c>
      <c r="H38" s="311">
        <v>186</v>
      </c>
      <c r="I38" s="311">
        <v>190</v>
      </c>
      <c r="J38" s="311">
        <v>147</v>
      </c>
      <c r="K38" s="311">
        <v>171</v>
      </c>
      <c r="L38" s="311">
        <v>153</v>
      </c>
      <c r="M38" s="311">
        <v>226</v>
      </c>
      <c r="N38" s="311">
        <v>213</v>
      </c>
      <c r="O38" s="311">
        <v>168</v>
      </c>
      <c r="P38" s="311">
        <v>138</v>
      </c>
      <c r="Q38" s="311">
        <v>164</v>
      </c>
      <c r="R38" s="311">
        <v>165</v>
      </c>
      <c r="S38" s="311">
        <v>149</v>
      </c>
      <c r="T38" s="311">
        <v>107</v>
      </c>
      <c r="U38" s="311">
        <v>64</v>
      </c>
      <c r="V38" s="311">
        <v>33</v>
      </c>
      <c r="W38" s="311">
        <v>1</v>
      </c>
      <c r="X38" s="312">
        <v>0</v>
      </c>
    </row>
    <row r="39" spans="1:24" ht="12" customHeight="1">
      <c r="A39" s="310" t="s">
        <v>461</v>
      </c>
      <c r="B39" s="311">
        <f t="shared" si="8"/>
        <v>3269</v>
      </c>
      <c r="C39" s="311">
        <v>140</v>
      </c>
      <c r="D39" s="311">
        <v>151</v>
      </c>
      <c r="E39" s="311">
        <v>168</v>
      </c>
      <c r="F39" s="311">
        <v>168</v>
      </c>
      <c r="G39" s="311">
        <v>160</v>
      </c>
      <c r="H39" s="311">
        <v>223</v>
      </c>
      <c r="I39" s="311">
        <v>229</v>
      </c>
      <c r="J39" s="311">
        <v>178</v>
      </c>
      <c r="K39" s="311">
        <v>206</v>
      </c>
      <c r="L39" s="311">
        <v>181</v>
      </c>
      <c r="M39" s="311">
        <v>186</v>
      </c>
      <c r="N39" s="311">
        <v>241</v>
      </c>
      <c r="O39" s="311">
        <v>190</v>
      </c>
      <c r="P39" s="311">
        <v>167</v>
      </c>
      <c r="Q39" s="311">
        <v>170</v>
      </c>
      <c r="R39" s="311">
        <v>175</v>
      </c>
      <c r="S39" s="311">
        <v>128</v>
      </c>
      <c r="T39" s="311">
        <v>122</v>
      </c>
      <c r="U39" s="311">
        <v>67</v>
      </c>
      <c r="V39" s="311">
        <v>19</v>
      </c>
      <c r="W39" s="311">
        <v>0</v>
      </c>
      <c r="X39" s="312">
        <v>0</v>
      </c>
    </row>
    <row r="40" spans="1:25" ht="12" customHeight="1">
      <c r="A40" s="310" t="s">
        <v>696</v>
      </c>
      <c r="B40" s="311">
        <f t="shared" si="8"/>
        <v>1923</v>
      </c>
      <c r="C40" s="311">
        <v>46</v>
      </c>
      <c r="D40" s="311">
        <v>65</v>
      </c>
      <c r="E40" s="311">
        <v>71</v>
      </c>
      <c r="F40" s="311">
        <v>77</v>
      </c>
      <c r="G40" s="311">
        <v>54</v>
      </c>
      <c r="H40" s="311">
        <v>72</v>
      </c>
      <c r="I40" s="311">
        <v>105</v>
      </c>
      <c r="J40" s="311">
        <v>105</v>
      </c>
      <c r="K40" s="311">
        <v>99</v>
      </c>
      <c r="L40" s="311">
        <v>96</v>
      </c>
      <c r="M40" s="311">
        <v>125</v>
      </c>
      <c r="N40" s="311">
        <v>163</v>
      </c>
      <c r="O40" s="311">
        <v>132</v>
      </c>
      <c r="P40" s="311">
        <v>140</v>
      </c>
      <c r="Q40" s="311">
        <v>165</v>
      </c>
      <c r="R40" s="311">
        <v>162</v>
      </c>
      <c r="S40" s="311">
        <v>137</v>
      </c>
      <c r="T40" s="311">
        <v>58</v>
      </c>
      <c r="U40" s="311">
        <v>38</v>
      </c>
      <c r="V40" s="311">
        <v>12</v>
      </c>
      <c r="W40" s="311">
        <v>1</v>
      </c>
      <c r="X40" s="312">
        <v>0</v>
      </c>
      <c r="Y40" s="329"/>
    </row>
    <row r="41" spans="1:24" ht="12" customHeight="1">
      <c r="A41" s="310" t="s">
        <v>97</v>
      </c>
      <c r="B41" s="311">
        <f t="shared" si="8"/>
        <v>2469</v>
      </c>
      <c r="C41" s="311">
        <v>65</v>
      </c>
      <c r="D41" s="311">
        <v>93</v>
      </c>
      <c r="E41" s="311">
        <v>127</v>
      </c>
      <c r="F41" s="311">
        <v>97</v>
      </c>
      <c r="G41" s="311">
        <v>72</v>
      </c>
      <c r="H41" s="311">
        <v>91</v>
      </c>
      <c r="I41" s="311">
        <v>109</v>
      </c>
      <c r="J41" s="311">
        <v>106</v>
      </c>
      <c r="K41" s="311">
        <v>129</v>
      </c>
      <c r="L41" s="311">
        <v>144</v>
      </c>
      <c r="M41" s="311">
        <v>138</v>
      </c>
      <c r="N41" s="311">
        <v>184</v>
      </c>
      <c r="O41" s="311">
        <v>183</v>
      </c>
      <c r="P41" s="311">
        <v>203</v>
      </c>
      <c r="Q41" s="311">
        <v>213</v>
      </c>
      <c r="R41" s="311">
        <v>208</v>
      </c>
      <c r="S41" s="311">
        <v>152</v>
      </c>
      <c r="T41" s="311">
        <v>84</v>
      </c>
      <c r="U41" s="311">
        <v>58</v>
      </c>
      <c r="V41" s="311">
        <v>12</v>
      </c>
      <c r="W41" s="311">
        <v>1</v>
      </c>
      <c r="X41" s="312">
        <v>0</v>
      </c>
    </row>
    <row r="42" spans="1:24" ht="12" customHeight="1">
      <c r="A42" s="310" t="s">
        <v>642</v>
      </c>
      <c r="B42" s="311">
        <f t="shared" si="8"/>
        <v>560</v>
      </c>
      <c r="C42" s="311">
        <v>10</v>
      </c>
      <c r="D42" s="311">
        <v>18</v>
      </c>
      <c r="E42" s="311">
        <v>20</v>
      </c>
      <c r="F42" s="311">
        <v>27</v>
      </c>
      <c r="G42" s="311">
        <v>23</v>
      </c>
      <c r="H42" s="311">
        <v>22</v>
      </c>
      <c r="I42" s="311">
        <v>18</v>
      </c>
      <c r="J42" s="311">
        <v>19</v>
      </c>
      <c r="K42" s="311">
        <v>32</v>
      </c>
      <c r="L42" s="311">
        <v>38</v>
      </c>
      <c r="M42" s="311">
        <v>50</v>
      </c>
      <c r="N42" s="311">
        <v>38</v>
      </c>
      <c r="O42" s="311">
        <v>27</v>
      </c>
      <c r="P42" s="311">
        <v>46</v>
      </c>
      <c r="Q42" s="311">
        <v>57</v>
      </c>
      <c r="R42" s="311">
        <v>62</v>
      </c>
      <c r="S42" s="311">
        <v>19</v>
      </c>
      <c r="T42" s="311">
        <v>15</v>
      </c>
      <c r="U42" s="311">
        <v>16</v>
      </c>
      <c r="V42" s="311">
        <v>3</v>
      </c>
      <c r="W42" s="311">
        <v>0</v>
      </c>
      <c r="X42" s="312">
        <v>0</v>
      </c>
    </row>
    <row r="43" spans="1:24" ht="12" customHeight="1">
      <c r="A43" s="310" t="s">
        <v>369</v>
      </c>
      <c r="B43" s="311">
        <f t="shared" si="8"/>
        <v>2864</v>
      </c>
      <c r="C43" s="311">
        <v>151</v>
      </c>
      <c r="D43" s="311">
        <v>132</v>
      </c>
      <c r="E43" s="311">
        <v>149</v>
      </c>
      <c r="F43" s="311">
        <v>153</v>
      </c>
      <c r="G43" s="311">
        <v>138</v>
      </c>
      <c r="H43" s="311">
        <v>165</v>
      </c>
      <c r="I43" s="311">
        <v>187</v>
      </c>
      <c r="J43" s="311">
        <v>167</v>
      </c>
      <c r="K43" s="311">
        <v>163</v>
      </c>
      <c r="L43" s="311">
        <v>173</v>
      </c>
      <c r="M43" s="311">
        <v>249</v>
      </c>
      <c r="N43" s="311">
        <v>215</v>
      </c>
      <c r="O43" s="311">
        <v>166</v>
      </c>
      <c r="P43" s="311">
        <v>149</v>
      </c>
      <c r="Q43" s="311">
        <v>149</v>
      </c>
      <c r="R43" s="311">
        <v>153</v>
      </c>
      <c r="S43" s="311">
        <v>113</v>
      </c>
      <c r="T43" s="311">
        <v>59</v>
      </c>
      <c r="U43" s="311">
        <v>28</v>
      </c>
      <c r="V43" s="311">
        <v>5</v>
      </c>
      <c r="W43" s="311">
        <v>0</v>
      </c>
      <c r="X43" s="312">
        <v>0</v>
      </c>
    </row>
    <row r="44" spans="1:24" ht="12" customHeight="1">
      <c r="A44" s="310" t="s">
        <v>205</v>
      </c>
      <c r="B44" s="311">
        <f t="shared" si="8"/>
        <v>826</v>
      </c>
      <c r="C44" s="311">
        <v>25</v>
      </c>
      <c r="D44" s="311">
        <v>25</v>
      </c>
      <c r="E44" s="311">
        <v>32</v>
      </c>
      <c r="F44" s="311">
        <v>45</v>
      </c>
      <c r="G44" s="311">
        <v>38</v>
      </c>
      <c r="H44" s="311">
        <v>41</v>
      </c>
      <c r="I44" s="311">
        <v>29</v>
      </c>
      <c r="J44" s="311">
        <v>24</v>
      </c>
      <c r="K44" s="311">
        <v>39</v>
      </c>
      <c r="L44" s="311">
        <v>53</v>
      </c>
      <c r="M44" s="311">
        <v>71</v>
      </c>
      <c r="N44" s="311">
        <v>74</v>
      </c>
      <c r="O44" s="311">
        <v>43</v>
      </c>
      <c r="P44" s="311">
        <v>62</v>
      </c>
      <c r="Q44" s="311">
        <v>67</v>
      </c>
      <c r="R44" s="311">
        <v>64</v>
      </c>
      <c r="S44" s="311">
        <v>55</v>
      </c>
      <c r="T44" s="311">
        <v>22</v>
      </c>
      <c r="U44" s="311">
        <v>14</v>
      </c>
      <c r="V44" s="311">
        <v>2</v>
      </c>
      <c r="W44" s="311">
        <v>1</v>
      </c>
      <c r="X44" s="312">
        <v>0</v>
      </c>
    </row>
    <row r="45" spans="1:24" ht="12" customHeight="1">
      <c r="A45" s="310" t="s">
        <v>23</v>
      </c>
      <c r="B45" s="311">
        <f t="shared" si="8"/>
        <v>1257</v>
      </c>
      <c r="C45" s="311">
        <v>25</v>
      </c>
      <c r="D45" s="311">
        <v>52</v>
      </c>
      <c r="E45" s="311">
        <v>55</v>
      </c>
      <c r="F45" s="311">
        <v>68</v>
      </c>
      <c r="G45" s="311">
        <v>53</v>
      </c>
      <c r="H45" s="311">
        <v>54</v>
      </c>
      <c r="I45" s="311">
        <v>39</v>
      </c>
      <c r="J45" s="311">
        <v>52</v>
      </c>
      <c r="K45" s="311">
        <v>65</v>
      </c>
      <c r="L45" s="311">
        <v>93</v>
      </c>
      <c r="M45" s="311">
        <v>109</v>
      </c>
      <c r="N45" s="311">
        <v>80</v>
      </c>
      <c r="O45" s="311">
        <v>75</v>
      </c>
      <c r="P45" s="311">
        <v>82</v>
      </c>
      <c r="Q45" s="311">
        <v>101</v>
      </c>
      <c r="R45" s="311">
        <v>106</v>
      </c>
      <c r="S45" s="311">
        <v>83</v>
      </c>
      <c r="T45" s="311">
        <v>40</v>
      </c>
      <c r="U45" s="311">
        <v>15</v>
      </c>
      <c r="V45" s="311">
        <v>6</v>
      </c>
      <c r="W45" s="311">
        <v>2</v>
      </c>
      <c r="X45" s="312">
        <v>2</v>
      </c>
    </row>
    <row r="46" spans="1:24" ht="12" customHeight="1">
      <c r="A46" s="310" t="s">
        <v>736</v>
      </c>
      <c r="B46" s="311">
        <f t="shared" si="8"/>
        <v>3532</v>
      </c>
      <c r="C46" s="311">
        <v>156</v>
      </c>
      <c r="D46" s="311">
        <v>141</v>
      </c>
      <c r="E46" s="311">
        <v>153</v>
      </c>
      <c r="F46" s="311">
        <v>173</v>
      </c>
      <c r="G46" s="311">
        <v>146</v>
      </c>
      <c r="H46" s="311">
        <v>218</v>
      </c>
      <c r="I46" s="311">
        <v>210</v>
      </c>
      <c r="J46" s="311">
        <v>172</v>
      </c>
      <c r="K46" s="311">
        <v>173</v>
      </c>
      <c r="L46" s="311">
        <v>215</v>
      </c>
      <c r="M46" s="311">
        <v>289</v>
      </c>
      <c r="N46" s="311">
        <v>301</v>
      </c>
      <c r="O46" s="311">
        <v>242</v>
      </c>
      <c r="P46" s="311">
        <v>205</v>
      </c>
      <c r="Q46" s="311">
        <v>220</v>
      </c>
      <c r="R46" s="311">
        <v>206</v>
      </c>
      <c r="S46" s="311">
        <v>167</v>
      </c>
      <c r="T46" s="311">
        <v>78</v>
      </c>
      <c r="U46" s="311">
        <v>57</v>
      </c>
      <c r="V46" s="311">
        <v>7</v>
      </c>
      <c r="W46" s="311">
        <v>1</v>
      </c>
      <c r="X46" s="312">
        <v>2</v>
      </c>
    </row>
    <row r="47" spans="1:24" ht="12" customHeight="1">
      <c r="A47" s="313" t="s">
        <v>610</v>
      </c>
      <c r="B47" s="322">
        <f t="shared" si="8"/>
        <v>964</v>
      </c>
      <c r="C47" s="322">
        <v>27</v>
      </c>
      <c r="D47" s="322">
        <v>28</v>
      </c>
      <c r="E47" s="322">
        <v>42</v>
      </c>
      <c r="F47" s="322">
        <v>44</v>
      </c>
      <c r="G47" s="322">
        <v>52</v>
      </c>
      <c r="H47" s="322">
        <v>47</v>
      </c>
      <c r="I47" s="322">
        <v>43</v>
      </c>
      <c r="J47" s="322">
        <v>44</v>
      </c>
      <c r="K47" s="322">
        <v>51</v>
      </c>
      <c r="L47" s="322">
        <v>62</v>
      </c>
      <c r="M47" s="322">
        <v>67</v>
      </c>
      <c r="N47" s="322">
        <v>84</v>
      </c>
      <c r="O47" s="322">
        <v>58</v>
      </c>
      <c r="P47" s="322">
        <v>62</v>
      </c>
      <c r="Q47" s="322">
        <v>77</v>
      </c>
      <c r="R47" s="322">
        <v>70</v>
      </c>
      <c r="S47" s="322">
        <v>60</v>
      </c>
      <c r="T47" s="322">
        <v>30</v>
      </c>
      <c r="U47" s="322">
        <v>14</v>
      </c>
      <c r="V47" s="322">
        <v>2</v>
      </c>
      <c r="W47" s="322">
        <v>0</v>
      </c>
      <c r="X47" s="324">
        <v>0</v>
      </c>
    </row>
    <row r="48" spans="1:24" ht="12" customHeight="1">
      <c r="A48" s="325" t="s">
        <v>593</v>
      </c>
      <c r="B48" s="330">
        <f t="shared" si="8"/>
        <v>2180</v>
      </c>
      <c r="C48" s="330">
        <v>68</v>
      </c>
      <c r="D48" s="330">
        <v>69</v>
      </c>
      <c r="E48" s="330">
        <v>99</v>
      </c>
      <c r="F48" s="330">
        <v>96</v>
      </c>
      <c r="G48" s="330">
        <v>96</v>
      </c>
      <c r="H48" s="330">
        <v>92</v>
      </c>
      <c r="I48" s="330">
        <v>94</v>
      </c>
      <c r="J48" s="330">
        <v>98</v>
      </c>
      <c r="K48" s="330">
        <v>98</v>
      </c>
      <c r="L48" s="330">
        <v>136</v>
      </c>
      <c r="M48" s="330">
        <v>149</v>
      </c>
      <c r="N48" s="330">
        <v>161</v>
      </c>
      <c r="O48" s="330">
        <v>144</v>
      </c>
      <c r="P48" s="330">
        <v>118</v>
      </c>
      <c r="Q48" s="330">
        <v>165</v>
      </c>
      <c r="R48" s="330">
        <v>184</v>
      </c>
      <c r="S48" s="330">
        <v>160</v>
      </c>
      <c r="T48" s="330">
        <v>90</v>
      </c>
      <c r="U48" s="330">
        <v>52</v>
      </c>
      <c r="V48" s="330">
        <v>9</v>
      </c>
      <c r="W48" s="330">
        <v>2</v>
      </c>
      <c r="X48" s="331">
        <v>0</v>
      </c>
    </row>
    <row r="49" spans="1:24" ht="12" customHeight="1">
      <c r="A49" s="315" t="s">
        <v>325</v>
      </c>
      <c r="B49" s="316">
        <f aca="true" t="shared" si="9" ref="B49:K49">SUM(B36:B48)</f>
        <v>27957</v>
      </c>
      <c r="C49" s="316">
        <f t="shared" si="9"/>
        <v>1048</v>
      </c>
      <c r="D49" s="316">
        <f t="shared" si="9"/>
        <v>1119</v>
      </c>
      <c r="E49" s="316">
        <f t="shared" si="9"/>
        <v>1286</v>
      </c>
      <c r="F49" s="316">
        <f t="shared" si="9"/>
        <v>1390</v>
      </c>
      <c r="G49" s="316">
        <f t="shared" si="9"/>
        <v>1189</v>
      </c>
      <c r="H49" s="316">
        <f t="shared" si="9"/>
        <v>1521</v>
      </c>
      <c r="I49" s="316">
        <f t="shared" si="9"/>
        <v>1615</v>
      </c>
      <c r="J49" s="316">
        <f t="shared" si="9"/>
        <v>1370</v>
      </c>
      <c r="K49" s="316">
        <f t="shared" si="9"/>
        <v>1519</v>
      </c>
      <c r="L49" s="316">
        <f aca="true" t="shared" si="10" ref="L49:X49">SUM(L36:L48)</f>
        <v>1677</v>
      </c>
      <c r="M49" s="316">
        <f t="shared" si="10"/>
        <v>1990</v>
      </c>
      <c r="N49" s="316">
        <f t="shared" si="10"/>
        <v>2143</v>
      </c>
      <c r="O49" s="316">
        <f t="shared" si="10"/>
        <v>1716</v>
      </c>
      <c r="P49" s="316">
        <f t="shared" si="10"/>
        <v>1655</v>
      </c>
      <c r="Q49" s="316">
        <f t="shared" si="10"/>
        <v>1866</v>
      </c>
      <c r="R49" s="316">
        <f t="shared" si="10"/>
        <v>1862</v>
      </c>
      <c r="S49" s="316">
        <f t="shared" si="10"/>
        <v>1463</v>
      </c>
      <c r="T49" s="316">
        <f t="shared" si="10"/>
        <v>875</v>
      </c>
      <c r="U49" s="316">
        <f t="shared" si="10"/>
        <v>495</v>
      </c>
      <c r="V49" s="316">
        <f t="shared" si="10"/>
        <v>141</v>
      </c>
      <c r="W49" s="316">
        <f t="shared" si="10"/>
        <v>10</v>
      </c>
      <c r="X49" s="317">
        <f t="shared" si="10"/>
        <v>7</v>
      </c>
    </row>
    <row r="50" spans="1:2" ht="12" customHeight="1">
      <c r="A50" s="26" t="s">
        <v>512</v>
      </c>
      <c r="B50" s="92"/>
    </row>
  </sheetData>
  <sheetProtection/>
  <mergeCells count="4">
    <mergeCell ref="O2:P2"/>
    <mergeCell ref="W2:X2"/>
    <mergeCell ref="V18:X18"/>
    <mergeCell ref="W34:X34"/>
  </mergeCells>
  <printOptions/>
  <pageMargins left="0.81" right="0.81" top="0.3937007874015748" bottom="0.3937007874015748" header="0.5118110236220472" footer="0.1968503937007874"/>
  <pageSetup horizontalDpi="600" verticalDpi="600" orientation="landscape" paperSize="9" scale="95" r:id="rId1"/>
  <headerFooter alignWithMargins="0">
    <oddFooter>&amp;R&amp;"ＭＳ Ｐ明朝,標準"&amp;10－７－</oddFooter>
  </headerFooter>
  <colBreaks count="1" manualBreakCount="1">
    <brk id="24" max="35" man="1"/>
  </colBreaks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JUST Calc</Application><DocSecurity>0</DocSecurity><Template /><Manager /><Company>倉吉市役所</Company><HyperlinkBase>&#x0;</HyperlinkBase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情報</cp:lastModifiedBy>
  <cp:lastPrinted>2011-04-21T02:13:44Z</cp:lastPrinted>
  <dcterms:created xsi:type="dcterms:W3CDTF">2001-01-05T07:32:22Z</dcterms:created>
  <dcterms:modified xsi:type="dcterms:W3CDTF">2013-03-08T07:36:47Z</dcterms:modified>
  <cp:category/>
  <cp:version/>
  <cp:contentType/>
  <cp:contentStatus/>
</cp:coreProperties>
</file>